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7660\7659\2016\"/>
    </mc:Choice>
  </mc:AlternateContent>
  <bookViews>
    <workbookView xWindow="240" yWindow="90" windowWidth="9135" windowHeight="4965" tabRatio="736" activeTab="5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0" i="4686" l="1"/>
  <c r="T22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B23" i="4688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37" i="4689" l="1"/>
  <c r="D30" i="4688" s="1"/>
  <c r="J10" i="4689"/>
  <c r="D15" i="4688" s="1"/>
  <c r="J43" i="4689"/>
  <c r="AF30" i="4688" s="1"/>
  <c r="J33" i="4689"/>
  <c r="Z25" i="4688" s="1"/>
  <c r="J30" i="4689"/>
  <c r="J25" i="4688" s="1"/>
  <c r="J32" i="4689"/>
  <c r="U25" i="4688" s="1"/>
  <c r="J36" i="4689"/>
  <c r="AO25" i="4688" s="1"/>
  <c r="J40" i="4689"/>
  <c r="P30" i="4688" s="1"/>
  <c r="J14" i="4689"/>
  <c r="U15" i="4688" s="1"/>
  <c r="J13" i="4689"/>
  <c r="P15" i="4688" s="1"/>
  <c r="J16" i="4689"/>
  <c r="AF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AL29" i="4688"/>
  <c r="BZ19" i="4688" s="1"/>
  <c r="AN29" i="4688"/>
  <c r="CB19" i="4688" s="1"/>
  <c r="J44" i="4689"/>
  <c r="J45" i="4689"/>
  <c r="J41" i="4689"/>
  <c r="J42" i="4689"/>
  <c r="J38" i="4689"/>
  <c r="J39" i="4689"/>
  <c r="AF25" i="4688"/>
  <c r="J35" i="4689"/>
  <c r="P25" i="4688"/>
  <c r="D25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Z34" i="4688" l="1"/>
  <c r="BO22" i="4688" s="1"/>
  <c r="AK34" i="4688"/>
  <c r="BY22" i="4688" s="1"/>
  <c r="BE18" i="4688"/>
  <c r="M21" i="4688"/>
  <c r="AU18" i="4688"/>
  <c r="B21" i="4688"/>
  <c r="BU19" i="4688"/>
  <c r="AD31" i="4688"/>
  <c r="AU20" i="4688"/>
  <c r="B26" i="4688"/>
  <c r="BE19" i="4688"/>
  <c r="M31" i="4688"/>
  <c r="AU19" i="4688"/>
  <c r="B31" i="4688"/>
  <c r="BE20" i="4688"/>
  <c r="M26" i="4688"/>
  <c r="BU20" i="4688"/>
  <c r="AD26" i="4688"/>
  <c r="BU12" i="4688"/>
  <c r="AD16" i="4688"/>
  <c r="AU12" i="4688"/>
  <c r="B16" i="4688"/>
  <c r="BE12" i="4688"/>
  <c r="M16" i="4688"/>
  <c r="BU18" i="4688"/>
  <c r="AD21" i="4688"/>
  <c r="AH34" i="4688"/>
  <c r="BV22" i="4688" s="1"/>
  <c r="R34" i="4688"/>
  <c r="BG22" i="4688" s="1"/>
  <c r="H34" i="4688"/>
  <c r="AX22" i="4688" s="1"/>
  <c r="AM34" i="4688"/>
  <c r="CA22" i="4688" s="1"/>
  <c r="AL34" i="4688"/>
  <c r="BZ22" i="4688" s="1"/>
  <c r="AJ34" i="4688"/>
  <c r="BX22" i="4688" s="1"/>
  <c r="AI34" i="4688"/>
  <c r="BW22" i="4688" s="1"/>
  <c r="W34" i="4688"/>
  <c r="BL22" i="4688" s="1"/>
  <c r="I34" i="4688"/>
  <c r="AY22" i="4688" s="1"/>
  <c r="U23" i="4678"/>
  <c r="AO34" i="4688"/>
  <c r="CC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G26" i="4688" l="1"/>
  <c r="J26" i="4688"/>
  <c r="D26" i="4688"/>
  <c r="AK21" i="4688"/>
  <c r="AO21" i="4688"/>
  <c r="AF21" i="4688"/>
  <c r="J16" i="4688"/>
  <c r="D16" i="4688"/>
  <c r="G16" i="4688"/>
  <c r="AK26" i="4688"/>
  <c r="AO26" i="4688"/>
  <c r="AF26" i="4688"/>
  <c r="G31" i="4688"/>
  <c r="D31" i="4688"/>
  <c r="J31" i="4688"/>
  <c r="G21" i="4688"/>
  <c r="D21" i="4688"/>
  <c r="J21" i="4688"/>
  <c r="Z16" i="4688"/>
  <c r="P16" i="4688"/>
  <c r="U16" i="4688"/>
  <c r="AK16" i="4688"/>
  <c r="AO16" i="4688"/>
  <c r="AF16" i="4688"/>
  <c r="Z26" i="4688"/>
  <c r="P26" i="4688"/>
  <c r="U26" i="4688"/>
  <c r="Z31" i="4688"/>
  <c r="P31" i="4688"/>
  <c r="U31" i="4688"/>
  <c r="AK31" i="4688"/>
  <c r="AO31" i="4688"/>
  <c r="AF31" i="4688"/>
  <c r="Z21" i="4688"/>
  <c r="P21" i="4688"/>
  <c r="U21" i="4688"/>
  <c r="N23" i="4681"/>
  <c r="U23" i="4681"/>
  <c r="G23" i="4681"/>
</calcChain>
</file>

<file path=xl/sharedStrings.xml><?xml version="1.0" encoding="utf-8"?>
<sst xmlns="http://schemas.openxmlformats.org/spreadsheetml/2006/main" count="691" uniqueCount="155">
  <si>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</si>
  <si>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</si>
  <si>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</si>
  <si>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</si>
  <si>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</si>
  <si>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</si>
  <si>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</si>
  <si>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</si>
  <si>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</si>
  <si>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</si>
  <si>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</si>
  <si>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</si>
  <si>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</si>
  <si>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</si>
  <si>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</si>
  <si>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</si>
  <si>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</si>
  <si>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</si>
  <si>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</si>
  <si>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</si>
  <si>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</si>
  <si>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</si>
  <si>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</si>
  <si>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</si>
  <si>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</si>
  <si>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</si>
  <si>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</si>
  <si>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</si>
  <si>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</si>
  <si>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</si>
  <si>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</si>
  <si>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</si>
  <si>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</si>
  <si>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</si>
  <si>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</si>
  <si>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</si>
  <si>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</si>
  <si>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</si>
  <si>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</si>
  <si>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</si>
  <si>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</si>
  <si>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</si>
  <si>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</si>
  <si>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</si>
  <si>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</si>
  <si>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</si>
  <si>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</si>
  <si>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</si>
  <si>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</si>
  <si>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</si>
  <si>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</si>
  <si>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</si>
  <si>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</si>
  <si>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</si>
  <si>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</si>
  <si>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</si>
  <si>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</si>
  <si>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</si>
  <si>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</si>
  <si>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</si>
  <si>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</si>
  <si>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</si>
  <si>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</si>
  <si>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</si>
  <si>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</si>
  <si>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</si>
  <si>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</si>
  <si>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</si>
  <si>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</si>
  <si>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</si>
  <si>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</si>
  <si>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</si>
  <si>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</si>
  <si>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</si>
  <si>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</si>
  <si>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</si>
  <si>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</si>
  <si>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</si>
  <si>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</si>
  <si>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</si>
  <si>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</si>
  <si>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</si>
  <si>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</si>
  <si>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</si>
  <si>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</si>
  <si>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</si>
  <si>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</si>
  <si>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</si>
  <si>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</si>
  <si>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</si>
  <si>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</si>
  <si>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</si>
  <si>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</si>
  <si>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</si>
  <si>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</si>
  <si>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</si>
  <si>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</si>
  <si>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</si>
  <si>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</si>
  <si>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</si>
  <si>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</si>
  <si>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</si>
  <si>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</si>
  <si>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</si>
  <si>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</si>
  <si>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</si>
  <si>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</si>
  <si>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</si>
  <si>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</si>
  <si>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</si>
  <si>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</si>
  <si>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</si>
  <si>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</si>
  <si>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</si>
  <si>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</si>
  <si>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</si>
  <si>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</si>
  <si>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</si>
  <si>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</si>
  <si>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</si>
  <si>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</si>
  <si>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</si>
  <si>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</si>
  <si>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</si>
  <si>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</si>
  <si>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</si>
  <si>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</si>
  <si>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</si>
  <si>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</si>
  <si>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</si>
  <si>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</si>
  <si>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</si>
  <si>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</si>
  <si>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</si>
  <si>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</si>
  <si>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</si>
  <si>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</si>
  <si>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</si>
  <si>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</si>
  <si>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</si>
  <si>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</si>
  <si>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</si>
  <si>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</si>
  <si>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</si>
  <si>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</si>
  <si>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</si>
  <si>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</si>
  <si>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</si>
  <si>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</si>
  <si>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59</t>
  </si>
  <si>
    <t>IVAN FONSECA</t>
  </si>
  <si>
    <t xml:space="preserve">VOL MAX </t>
  </si>
  <si>
    <t xml:space="preserve">JULIO VASQUEZ </t>
  </si>
  <si>
    <t xml:space="preserve">ADOLFREDO FLOREZ </t>
  </si>
  <si>
    <t xml:space="preserve">JHONY NAVARRO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</si>
</sst>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424</c:v>
                </c:pt>
                <c:pt idx="1">
                  <c:v>398.5</c:v>
                </c:pt>
                <c:pt idx="2">
                  <c:v>425</c:v>
                </c:pt>
                <c:pt idx="3">
                  <c:v>404</c:v>
                </c:pt>
                <c:pt idx="4">
                  <c:v>331</c:v>
                </c:pt>
                <c:pt idx="5">
                  <c:v>332</c:v>
                </c:pt>
                <c:pt idx="6">
                  <c:v>296</c:v>
                </c:pt>
                <c:pt idx="7">
                  <c:v>310.5</c:v>
                </c:pt>
                <c:pt idx="8">
                  <c:v>314</c:v>
                </c:pt>
                <c:pt idx="9">
                  <c:v>313.5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855840"/>
        <c:axId val="188856232"/>
      </c:barChart>
      <c:catAx>
        <c:axId val="18885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856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856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855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567</c:v>
                </c:pt>
                <c:pt idx="1">
                  <c:v>552</c:v>
                </c:pt>
                <c:pt idx="2">
                  <c:v>598</c:v>
                </c:pt>
                <c:pt idx="3">
                  <c:v>550.5</c:v>
                </c:pt>
                <c:pt idx="4">
                  <c:v>468</c:v>
                </c:pt>
                <c:pt idx="5">
                  <c:v>482.5</c:v>
                </c:pt>
                <c:pt idx="6">
                  <c:v>443</c:v>
                </c:pt>
                <c:pt idx="7">
                  <c:v>439</c:v>
                </c:pt>
                <c:pt idx="8">
                  <c:v>437</c:v>
                </c:pt>
                <c:pt idx="9">
                  <c:v>438.5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6142312"/>
        <c:axId val="446142704"/>
      </c:barChart>
      <c:catAx>
        <c:axId val="44614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614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14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6142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464</c:v>
                </c:pt>
                <c:pt idx="1">
                  <c:v>439</c:v>
                </c:pt>
                <c:pt idx="2">
                  <c:v>469.5</c:v>
                </c:pt>
                <c:pt idx="3">
                  <c:v>417.5</c:v>
                </c:pt>
                <c:pt idx="4">
                  <c:v>477.5</c:v>
                </c:pt>
                <c:pt idx="5">
                  <c:v>524</c:v>
                </c:pt>
                <c:pt idx="6">
                  <c:v>512</c:v>
                </c:pt>
                <c:pt idx="7">
                  <c:v>514</c:v>
                </c:pt>
                <c:pt idx="8">
                  <c:v>478</c:v>
                </c:pt>
                <c:pt idx="9">
                  <c:v>500</c:v>
                </c:pt>
                <c:pt idx="10">
                  <c:v>439</c:v>
                </c:pt>
                <c:pt idx="11">
                  <c:v>401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565928"/>
        <c:axId val="394566320"/>
      </c:barChart>
      <c:catAx>
        <c:axId val="39456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56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566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565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396.5</c:v>
                </c:pt>
                <c:pt idx="1">
                  <c:v>404</c:v>
                </c:pt>
                <c:pt idx="2">
                  <c:v>458</c:v>
                </c:pt>
                <c:pt idx="3">
                  <c:v>463.5</c:v>
                </c:pt>
                <c:pt idx="4">
                  <c:v>522.5</c:v>
                </c:pt>
                <c:pt idx="5">
                  <c:v>513</c:v>
                </c:pt>
                <c:pt idx="6">
                  <c:v>507.5</c:v>
                </c:pt>
                <c:pt idx="7">
                  <c:v>451.5</c:v>
                </c:pt>
                <c:pt idx="8">
                  <c:v>428</c:v>
                </c:pt>
                <c:pt idx="9">
                  <c:v>458</c:v>
                </c:pt>
                <c:pt idx="10">
                  <c:v>409</c:v>
                </c:pt>
                <c:pt idx="11">
                  <c:v>400.5</c:v>
                </c:pt>
                <c:pt idx="12">
                  <c:v>493</c:v>
                </c:pt>
                <c:pt idx="13">
                  <c:v>514</c:v>
                </c:pt>
                <c:pt idx="14">
                  <c:v>534</c:v>
                </c:pt>
                <c:pt idx="15">
                  <c:v>406.5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567104"/>
        <c:axId val="394567496"/>
      </c:barChart>
      <c:catAx>
        <c:axId val="39456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567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567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56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1651.5</c:v>
                </c:pt>
                <c:pt idx="4">
                  <c:v>1558.5</c:v>
                </c:pt>
                <c:pt idx="5">
                  <c:v>1492</c:v>
                </c:pt>
                <c:pt idx="6">
                  <c:v>1363</c:v>
                </c:pt>
                <c:pt idx="7">
                  <c:v>1269.5</c:v>
                </c:pt>
                <c:pt idx="8">
                  <c:v>1252.5</c:v>
                </c:pt>
                <c:pt idx="9">
                  <c:v>1234</c:v>
                </c:pt>
                <c:pt idx="13">
                  <c:v>1195</c:v>
                </c:pt>
                <c:pt idx="14">
                  <c:v>1309.5</c:v>
                </c:pt>
                <c:pt idx="15">
                  <c:v>1399</c:v>
                </c:pt>
                <c:pt idx="16">
                  <c:v>1397.5</c:v>
                </c:pt>
                <c:pt idx="17">
                  <c:v>1386.5</c:v>
                </c:pt>
                <c:pt idx="18">
                  <c:v>1316.5</c:v>
                </c:pt>
                <c:pt idx="19">
                  <c:v>1296.5</c:v>
                </c:pt>
                <c:pt idx="20">
                  <c:v>1245</c:v>
                </c:pt>
                <c:pt idx="21">
                  <c:v>1179.5</c:v>
                </c:pt>
                <c:pt idx="22">
                  <c:v>1218.5</c:v>
                </c:pt>
                <c:pt idx="23">
                  <c:v>1251</c:v>
                </c:pt>
                <c:pt idx="24">
                  <c:v>1366.5</c:v>
                </c:pt>
                <c:pt idx="25">
                  <c:v>1390.5</c:v>
                </c:pt>
                <c:pt idx="29">
                  <c:v>1228</c:v>
                </c:pt>
                <c:pt idx="30">
                  <c:v>1275</c:v>
                </c:pt>
                <c:pt idx="31">
                  <c:v>1356</c:v>
                </c:pt>
                <c:pt idx="32">
                  <c:v>1383.5</c:v>
                </c:pt>
                <c:pt idx="33">
                  <c:v>1453</c:v>
                </c:pt>
                <c:pt idx="34">
                  <c:v>1426</c:v>
                </c:pt>
                <c:pt idx="35">
                  <c:v>1383</c:v>
                </c:pt>
                <c:pt idx="36">
                  <c:v>1321.5</c:v>
                </c:pt>
                <c:pt idx="37">
                  <c:v>1242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99</c:v>
                </c:pt>
                <c:pt idx="4">
                  <c:v>98</c:v>
                </c:pt>
                <c:pt idx="5">
                  <c:v>106</c:v>
                </c:pt>
                <c:pt idx="6">
                  <c:v>82.5</c:v>
                </c:pt>
                <c:pt idx="7">
                  <c:v>73</c:v>
                </c:pt>
                <c:pt idx="8">
                  <c:v>76</c:v>
                </c:pt>
                <c:pt idx="9">
                  <c:v>77.5</c:v>
                </c:pt>
                <c:pt idx="13">
                  <c:v>62</c:v>
                </c:pt>
                <c:pt idx="14">
                  <c:v>65.5</c:v>
                </c:pt>
                <c:pt idx="15">
                  <c:v>56.5</c:v>
                </c:pt>
                <c:pt idx="16">
                  <c:v>53</c:v>
                </c:pt>
                <c:pt idx="17">
                  <c:v>49.5</c:v>
                </c:pt>
                <c:pt idx="18">
                  <c:v>37.5</c:v>
                </c:pt>
                <c:pt idx="19">
                  <c:v>33</c:v>
                </c:pt>
                <c:pt idx="20">
                  <c:v>31.5</c:v>
                </c:pt>
                <c:pt idx="21">
                  <c:v>34.5</c:v>
                </c:pt>
                <c:pt idx="22">
                  <c:v>36.5</c:v>
                </c:pt>
                <c:pt idx="23">
                  <c:v>44</c:v>
                </c:pt>
                <c:pt idx="24">
                  <c:v>47.5</c:v>
                </c:pt>
                <c:pt idx="25">
                  <c:v>42.5</c:v>
                </c:pt>
                <c:pt idx="29">
                  <c:v>75</c:v>
                </c:pt>
                <c:pt idx="30">
                  <c:v>73.5</c:v>
                </c:pt>
                <c:pt idx="31">
                  <c:v>76.5</c:v>
                </c:pt>
                <c:pt idx="32">
                  <c:v>73.5</c:v>
                </c:pt>
                <c:pt idx="33">
                  <c:v>67.5</c:v>
                </c:pt>
                <c:pt idx="34">
                  <c:v>68</c:v>
                </c:pt>
                <c:pt idx="35">
                  <c:v>57.5</c:v>
                </c:pt>
                <c:pt idx="36">
                  <c:v>54</c:v>
                </c:pt>
                <c:pt idx="37">
                  <c:v>50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517</c:v>
                </c:pt>
                <c:pt idx="4">
                  <c:v>512</c:v>
                </c:pt>
                <c:pt idx="5">
                  <c:v>501</c:v>
                </c:pt>
                <c:pt idx="6">
                  <c:v>498.5</c:v>
                </c:pt>
                <c:pt idx="7">
                  <c:v>490</c:v>
                </c:pt>
                <c:pt idx="8">
                  <c:v>473</c:v>
                </c:pt>
                <c:pt idx="9">
                  <c:v>446</c:v>
                </c:pt>
                <c:pt idx="13">
                  <c:v>465</c:v>
                </c:pt>
                <c:pt idx="14">
                  <c:v>473</c:v>
                </c:pt>
                <c:pt idx="15">
                  <c:v>501.5</c:v>
                </c:pt>
                <c:pt idx="16">
                  <c:v>556</c:v>
                </c:pt>
                <c:pt idx="17">
                  <c:v>558.5</c:v>
                </c:pt>
                <c:pt idx="18">
                  <c:v>546</c:v>
                </c:pt>
                <c:pt idx="19">
                  <c:v>515.5</c:v>
                </c:pt>
                <c:pt idx="20">
                  <c:v>470</c:v>
                </c:pt>
                <c:pt idx="21">
                  <c:v>481.5</c:v>
                </c:pt>
                <c:pt idx="22">
                  <c:v>505.5</c:v>
                </c:pt>
                <c:pt idx="23">
                  <c:v>521.5</c:v>
                </c:pt>
                <c:pt idx="24">
                  <c:v>527.5</c:v>
                </c:pt>
                <c:pt idx="25">
                  <c:v>514.5</c:v>
                </c:pt>
                <c:pt idx="29">
                  <c:v>487</c:v>
                </c:pt>
                <c:pt idx="30">
                  <c:v>455</c:v>
                </c:pt>
                <c:pt idx="31">
                  <c:v>456</c:v>
                </c:pt>
                <c:pt idx="32">
                  <c:v>474</c:v>
                </c:pt>
                <c:pt idx="33">
                  <c:v>507</c:v>
                </c:pt>
                <c:pt idx="34">
                  <c:v>534</c:v>
                </c:pt>
                <c:pt idx="35">
                  <c:v>563.5</c:v>
                </c:pt>
                <c:pt idx="36">
                  <c:v>555.5</c:v>
                </c:pt>
                <c:pt idx="37">
                  <c:v>526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2267.5</c:v>
                </c:pt>
                <c:pt idx="4">
                  <c:v>2168.5</c:v>
                </c:pt>
                <c:pt idx="5">
                  <c:v>2099</c:v>
                </c:pt>
                <c:pt idx="6">
                  <c:v>1944</c:v>
                </c:pt>
                <c:pt idx="7">
                  <c:v>1832.5</c:v>
                </c:pt>
                <c:pt idx="8">
                  <c:v>1801.5</c:v>
                </c:pt>
                <c:pt idx="9">
                  <c:v>1757.5</c:v>
                </c:pt>
                <c:pt idx="13">
                  <c:v>1722</c:v>
                </c:pt>
                <c:pt idx="14">
                  <c:v>1848</c:v>
                </c:pt>
                <c:pt idx="15">
                  <c:v>1957</c:v>
                </c:pt>
                <c:pt idx="16">
                  <c:v>2006.5</c:v>
                </c:pt>
                <c:pt idx="17">
                  <c:v>1994.5</c:v>
                </c:pt>
                <c:pt idx="18">
                  <c:v>1900</c:v>
                </c:pt>
                <c:pt idx="19">
                  <c:v>1845</c:v>
                </c:pt>
                <c:pt idx="20">
                  <c:v>1746.5</c:v>
                </c:pt>
                <c:pt idx="21">
                  <c:v>1695.5</c:v>
                </c:pt>
                <c:pt idx="22">
                  <c:v>1760.5</c:v>
                </c:pt>
                <c:pt idx="23">
                  <c:v>1816.5</c:v>
                </c:pt>
                <c:pt idx="24">
                  <c:v>1941.5</c:v>
                </c:pt>
                <c:pt idx="25">
                  <c:v>1947.5</c:v>
                </c:pt>
                <c:pt idx="29">
                  <c:v>1790</c:v>
                </c:pt>
                <c:pt idx="30">
                  <c:v>1803.5</c:v>
                </c:pt>
                <c:pt idx="31">
                  <c:v>1888.5</c:v>
                </c:pt>
                <c:pt idx="32">
                  <c:v>1931</c:v>
                </c:pt>
                <c:pt idx="33">
                  <c:v>2027.5</c:v>
                </c:pt>
                <c:pt idx="34">
                  <c:v>2028</c:v>
                </c:pt>
                <c:pt idx="35">
                  <c:v>2004</c:v>
                </c:pt>
                <c:pt idx="36">
                  <c:v>1931</c:v>
                </c:pt>
                <c:pt idx="37">
                  <c:v>1818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568280"/>
        <c:axId val="394568672"/>
      </c:lineChart>
      <c:catAx>
        <c:axId val="3945682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456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5686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45682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266</c:v>
                </c:pt>
                <c:pt idx="1">
                  <c:v>260</c:v>
                </c:pt>
                <c:pt idx="2">
                  <c:v>337</c:v>
                </c:pt>
                <c:pt idx="3">
                  <c:v>332</c:v>
                </c:pt>
                <c:pt idx="4">
                  <c:v>380.5</c:v>
                </c:pt>
                <c:pt idx="5">
                  <c:v>349.5</c:v>
                </c:pt>
                <c:pt idx="6">
                  <c:v>335.5</c:v>
                </c:pt>
                <c:pt idx="7">
                  <c:v>321</c:v>
                </c:pt>
                <c:pt idx="8">
                  <c:v>310.5</c:v>
                </c:pt>
                <c:pt idx="9">
                  <c:v>329.5</c:v>
                </c:pt>
                <c:pt idx="10">
                  <c:v>284</c:v>
                </c:pt>
                <c:pt idx="11">
                  <c:v>255.5</c:v>
                </c:pt>
                <c:pt idx="12">
                  <c:v>349.5</c:v>
                </c:pt>
                <c:pt idx="13">
                  <c:v>362</c:v>
                </c:pt>
                <c:pt idx="14">
                  <c:v>399.5</c:v>
                </c:pt>
                <c:pt idx="15">
                  <c:v>279.5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857016"/>
        <c:axId val="188857408"/>
      </c:barChart>
      <c:catAx>
        <c:axId val="188857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85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857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857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314.5</c:v>
                </c:pt>
                <c:pt idx="1">
                  <c:v>289.5</c:v>
                </c:pt>
                <c:pt idx="2">
                  <c:v>334</c:v>
                </c:pt>
                <c:pt idx="3">
                  <c:v>290</c:v>
                </c:pt>
                <c:pt idx="4">
                  <c:v>361.5</c:v>
                </c:pt>
                <c:pt idx="5">
                  <c:v>370.5</c:v>
                </c:pt>
                <c:pt idx="6">
                  <c:v>361.5</c:v>
                </c:pt>
                <c:pt idx="7">
                  <c:v>359.5</c:v>
                </c:pt>
                <c:pt idx="8">
                  <c:v>334.5</c:v>
                </c:pt>
                <c:pt idx="9">
                  <c:v>327.5</c:v>
                </c:pt>
                <c:pt idx="10">
                  <c:v>300</c:v>
                </c:pt>
                <c:pt idx="11">
                  <c:v>280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858192"/>
        <c:axId val="188858584"/>
      </c:barChart>
      <c:catAx>
        <c:axId val="18885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858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858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85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18.5</c:v>
                </c:pt>
                <c:pt idx="1">
                  <c:v>11.5</c:v>
                </c:pt>
                <c:pt idx="2">
                  <c:v>39.5</c:v>
                </c:pt>
                <c:pt idx="3">
                  <c:v>29.5</c:v>
                </c:pt>
                <c:pt idx="4">
                  <c:v>17.5</c:v>
                </c:pt>
                <c:pt idx="5">
                  <c:v>19.5</c:v>
                </c:pt>
                <c:pt idx="6">
                  <c:v>16</c:v>
                </c:pt>
                <c:pt idx="7">
                  <c:v>20</c:v>
                </c:pt>
                <c:pt idx="8">
                  <c:v>20.5</c:v>
                </c:pt>
                <c:pt idx="9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859368"/>
        <c:axId val="449843248"/>
      </c:barChart>
      <c:catAx>
        <c:axId val="188859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84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84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859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17.5</c:v>
                </c:pt>
                <c:pt idx="1">
                  <c:v>21</c:v>
                </c:pt>
                <c:pt idx="2">
                  <c:v>17</c:v>
                </c:pt>
                <c:pt idx="3">
                  <c:v>19.5</c:v>
                </c:pt>
                <c:pt idx="4">
                  <c:v>16</c:v>
                </c:pt>
                <c:pt idx="5">
                  <c:v>24</c:v>
                </c:pt>
                <c:pt idx="6">
                  <c:v>14</c:v>
                </c:pt>
                <c:pt idx="7">
                  <c:v>13.5</c:v>
                </c:pt>
                <c:pt idx="8">
                  <c:v>16.5</c:v>
                </c:pt>
                <c:pt idx="9">
                  <c:v>13.5</c:v>
                </c:pt>
                <c:pt idx="10">
                  <c:v>10.5</c:v>
                </c:pt>
                <c:pt idx="11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9844032"/>
        <c:axId val="449844424"/>
      </c:barChart>
      <c:catAx>
        <c:axId val="44984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844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844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844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</c:v>
                </c:pt>
                <c:pt idx="1">
                  <c:v>19.5</c:v>
                </c:pt>
                <c:pt idx="2">
                  <c:v>13.5</c:v>
                </c:pt>
                <c:pt idx="3">
                  <c:v>14</c:v>
                </c:pt>
                <c:pt idx="4">
                  <c:v>18.5</c:v>
                </c:pt>
                <c:pt idx="5">
                  <c:v>10.5</c:v>
                </c:pt>
                <c:pt idx="6">
                  <c:v>10</c:v>
                </c:pt>
                <c:pt idx="7">
                  <c:v>10.5</c:v>
                </c:pt>
                <c:pt idx="8">
                  <c:v>6.5</c:v>
                </c:pt>
                <c:pt idx="9">
                  <c:v>6</c:v>
                </c:pt>
                <c:pt idx="10">
                  <c:v>8.5</c:v>
                </c:pt>
                <c:pt idx="11">
                  <c:v>13.5</c:v>
                </c:pt>
                <c:pt idx="12">
                  <c:v>8.5</c:v>
                </c:pt>
                <c:pt idx="13">
                  <c:v>13.5</c:v>
                </c:pt>
                <c:pt idx="14">
                  <c:v>12</c:v>
                </c:pt>
                <c:pt idx="15">
                  <c:v>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9845208"/>
        <c:axId val="449845600"/>
      </c:barChart>
      <c:catAx>
        <c:axId val="449845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84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845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845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124.5</c:v>
                </c:pt>
                <c:pt idx="1">
                  <c:v>142</c:v>
                </c:pt>
                <c:pt idx="2">
                  <c:v>133.5</c:v>
                </c:pt>
                <c:pt idx="3">
                  <c:v>117</c:v>
                </c:pt>
                <c:pt idx="4">
                  <c:v>119.5</c:v>
                </c:pt>
                <c:pt idx="5">
                  <c:v>131</c:v>
                </c:pt>
                <c:pt idx="6">
                  <c:v>131</c:v>
                </c:pt>
                <c:pt idx="7">
                  <c:v>108.5</c:v>
                </c:pt>
                <c:pt idx="8">
                  <c:v>102.5</c:v>
                </c:pt>
                <c:pt idx="9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9846384"/>
        <c:axId val="449846776"/>
      </c:barChart>
      <c:catAx>
        <c:axId val="44984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846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846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84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132</c:v>
                </c:pt>
                <c:pt idx="1">
                  <c:v>128.5</c:v>
                </c:pt>
                <c:pt idx="2">
                  <c:v>118.5</c:v>
                </c:pt>
                <c:pt idx="3">
                  <c:v>108</c:v>
                </c:pt>
                <c:pt idx="4">
                  <c:v>100</c:v>
                </c:pt>
                <c:pt idx="5">
                  <c:v>129.5</c:v>
                </c:pt>
                <c:pt idx="6">
                  <c:v>136.5</c:v>
                </c:pt>
                <c:pt idx="7">
                  <c:v>141</c:v>
                </c:pt>
                <c:pt idx="8">
                  <c:v>127</c:v>
                </c:pt>
                <c:pt idx="9">
                  <c:v>159</c:v>
                </c:pt>
                <c:pt idx="10">
                  <c:v>128.5</c:v>
                </c:pt>
                <c:pt idx="11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6139960"/>
        <c:axId val="446140352"/>
      </c:barChart>
      <c:catAx>
        <c:axId val="446139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614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14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6139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115.5</c:v>
                </c:pt>
                <c:pt idx="1">
                  <c:v>124.5</c:v>
                </c:pt>
                <c:pt idx="2">
                  <c:v>107.5</c:v>
                </c:pt>
                <c:pt idx="3">
                  <c:v>117.5</c:v>
                </c:pt>
                <c:pt idx="4">
                  <c:v>123.5</c:v>
                </c:pt>
                <c:pt idx="5">
                  <c:v>153</c:v>
                </c:pt>
                <c:pt idx="6">
                  <c:v>162</c:v>
                </c:pt>
                <c:pt idx="7">
                  <c:v>120</c:v>
                </c:pt>
                <c:pt idx="8">
                  <c:v>111</c:v>
                </c:pt>
                <c:pt idx="9">
                  <c:v>122.5</c:v>
                </c:pt>
                <c:pt idx="10">
                  <c:v>116.5</c:v>
                </c:pt>
                <c:pt idx="11">
                  <c:v>131.5</c:v>
                </c:pt>
                <c:pt idx="12">
                  <c:v>135</c:v>
                </c:pt>
                <c:pt idx="13">
                  <c:v>138.5</c:v>
                </c:pt>
                <c:pt idx="14">
                  <c:v>122.5</c:v>
                </c:pt>
                <c:pt idx="15">
                  <c:v>118.5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6141136"/>
        <c:axId val="446141528"/>
      </c:barChart>
      <c:catAx>
        <c:axId val="44614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6141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141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614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X20" sqref="X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149</v>
      </c>
      <c r="E5" s="183"/>
      <c r="F5" s="183"/>
      <c r="G5" s="183"/>
      <c r="H5" s="183"/>
      <c r="I5" s="179" t="s">
        <v>53</v>
      </c>
      <c r="J5" s="179"/>
      <c r="K5" s="179"/>
      <c r="L5" s="184"/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152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v>42514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71</v>
      </c>
      <c r="C10" s="46">
        <v>306</v>
      </c>
      <c r="D10" s="46">
        <v>30</v>
      </c>
      <c r="E10" s="46">
        <v>9</v>
      </c>
      <c r="F10" s="6">
        <f t="shared" ref="F10:F22" si="0">B10*0.5+C10*1+D10*2+E10*2.5</f>
        <v>424</v>
      </c>
      <c r="G10" s="2"/>
      <c r="H10" s="19" t="s">
        <v>4</v>
      </c>
      <c r="I10" s="46">
        <v>48</v>
      </c>
      <c r="J10" s="46">
        <v>239</v>
      </c>
      <c r="K10" s="46">
        <v>27</v>
      </c>
      <c r="L10" s="46">
        <v>6</v>
      </c>
      <c r="M10" s="6">
        <f t="shared" ref="M10:M22" si="1">I10*0.5+J10*1+K10*2+L10*2.5</f>
        <v>332</v>
      </c>
      <c r="N10" s="9">
        <f>F20+F21+F22+M10</f>
        <v>1195</v>
      </c>
      <c r="O10" s="19" t="s">
        <v>43</v>
      </c>
      <c r="P10" s="46">
        <v>64</v>
      </c>
      <c r="Q10" s="46">
        <v>233</v>
      </c>
      <c r="R10" s="46">
        <v>21</v>
      </c>
      <c r="S10" s="46">
        <v>3</v>
      </c>
      <c r="T10" s="6">
        <f t="shared" ref="T10:T22" si="2">P10*0.5+Q10*1+R10*2+S10*2.5</f>
        <v>314.5</v>
      </c>
      <c r="U10" s="10"/>
      <c r="AB10" s="1"/>
    </row>
    <row r="11" spans="1:28" ht="24" customHeight="1" x14ac:dyDescent="0.2">
      <c r="A11" s="18" t="s">
        <v>14</v>
      </c>
      <c r="B11" s="46">
        <v>63</v>
      </c>
      <c r="C11" s="46">
        <v>296</v>
      </c>
      <c r="D11" s="46">
        <v>28</v>
      </c>
      <c r="E11" s="46">
        <v>6</v>
      </c>
      <c r="F11" s="6">
        <f t="shared" si="0"/>
        <v>398.5</v>
      </c>
      <c r="G11" s="2"/>
      <c r="H11" s="19" t="s">
        <v>5</v>
      </c>
      <c r="I11" s="46">
        <v>65</v>
      </c>
      <c r="J11" s="46">
        <v>286</v>
      </c>
      <c r="K11" s="46">
        <v>21</v>
      </c>
      <c r="L11" s="46">
        <v>8</v>
      </c>
      <c r="M11" s="6">
        <f t="shared" si="1"/>
        <v>380.5</v>
      </c>
      <c r="N11" s="9">
        <f>F21+F22+M10+M11</f>
        <v>1309.5</v>
      </c>
      <c r="O11" s="19" t="s">
        <v>44</v>
      </c>
      <c r="P11" s="46">
        <v>57</v>
      </c>
      <c r="Q11" s="46">
        <v>217</v>
      </c>
      <c r="R11" s="46">
        <v>22</v>
      </c>
      <c r="S11" s="46">
        <v>0</v>
      </c>
      <c r="T11" s="6">
        <f t="shared" si="2"/>
        <v>289.5</v>
      </c>
      <c r="U11" s="2"/>
      <c r="AB11" s="1"/>
    </row>
    <row r="12" spans="1:28" ht="24" customHeight="1" x14ac:dyDescent="0.2">
      <c r="A12" s="18" t="s">
        <v>17</v>
      </c>
      <c r="B12" s="46">
        <v>79</v>
      </c>
      <c r="C12" s="46">
        <v>317</v>
      </c>
      <c r="D12" s="46">
        <v>28</v>
      </c>
      <c r="E12" s="46">
        <v>5</v>
      </c>
      <c r="F12" s="6">
        <f t="shared" si="0"/>
        <v>425</v>
      </c>
      <c r="G12" s="2"/>
      <c r="H12" s="19" t="s">
        <v>6</v>
      </c>
      <c r="I12" s="46">
        <v>46</v>
      </c>
      <c r="J12" s="46">
        <v>278</v>
      </c>
      <c r="K12" s="46">
        <v>18</v>
      </c>
      <c r="L12" s="46">
        <v>5</v>
      </c>
      <c r="M12" s="6">
        <f t="shared" si="1"/>
        <v>349.5</v>
      </c>
      <c r="N12" s="2">
        <f>F22+M10+M11+M12</f>
        <v>1399</v>
      </c>
      <c r="O12" s="19" t="s">
        <v>32</v>
      </c>
      <c r="P12" s="46">
        <v>66</v>
      </c>
      <c r="Q12" s="46">
        <v>239</v>
      </c>
      <c r="R12" s="46">
        <v>26</v>
      </c>
      <c r="S12" s="46">
        <v>4</v>
      </c>
      <c r="T12" s="6">
        <f t="shared" si="2"/>
        <v>334</v>
      </c>
      <c r="U12" s="2"/>
      <c r="AB12" s="1"/>
    </row>
    <row r="13" spans="1:28" ht="24" customHeight="1" x14ac:dyDescent="0.2">
      <c r="A13" s="18" t="s">
        <v>19</v>
      </c>
      <c r="B13" s="46">
        <v>67</v>
      </c>
      <c r="C13" s="46">
        <v>274</v>
      </c>
      <c r="D13" s="46">
        <v>37</v>
      </c>
      <c r="E13" s="46">
        <v>9</v>
      </c>
      <c r="F13" s="6">
        <f t="shared" si="0"/>
        <v>404</v>
      </c>
      <c r="G13" s="2">
        <f t="shared" ref="G13:G19" si="3">F10+F11+F12+F13</f>
        <v>1651.5</v>
      </c>
      <c r="H13" s="19" t="s">
        <v>7</v>
      </c>
      <c r="I13" s="46">
        <v>53</v>
      </c>
      <c r="J13" s="46">
        <v>261</v>
      </c>
      <c r="K13" s="46">
        <v>24</v>
      </c>
      <c r="L13" s="46">
        <v>0</v>
      </c>
      <c r="M13" s="6">
        <f t="shared" si="1"/>
        <v>335.5</v>
      </c>
      <c r="N13" s="2">
        <f t="shared" ref="N13:N18" si="4">M10+M11+M12+M13</f>
        <v>1397.5</v>
      </c>
      <c r="O13" s="19" t="s">
        <v>33</v>
      </c>
      <c r="P13" s="46">
        <v>41</v>
      </c>
      <c r="Q13" s="46">
        <v>219</v>
      </c>
      <c r="R13" s="46">
        <v>19</v>
      </c>
      <c r="S13" s="46">
        <v>5</v>
      </c>
      <c r="T13" s="6">
        <f t="shared" si="2"/>
        <v>290</v>
      </c>
      <c r="U13" s="2">
        <f t="shared" ref="U13:U21" si="5">T10+T11+T12+T13</f>
        <v>1228</v>
      </c>
      <c r="AB13" s="81">
        <v>241</v>
      </c>
    </row>
    <row r="14" spans="1:28" ht="24" customHeight="1" x14ac:dyDescent="0.2">
      <c r="A14" s="18" t="s">
        <v>21</v>
      </c>
      <c r="B14" s="46">
        <v>55</v>
      </c>
      <c r="C14" s="46">
        <v>239</v>
      </c>
      <c r="D14" s="46">
        <v>26</v>
      </c>
      <c r="E14" s="46">
        <v>5</v>
      </c>
      <c r="F14" s="6">
        <f t="shared" si="0"/>
        <v>331</v>
      </c>
      <c r="G14" s="2">
        <f t="shared" si="3"/>
        <v>1558.5</v>
      </c>
      <c r="H14" s="19" t="s">
        <v>9</v>
      </c>
      <c r="I14" s="46">
        <v>49</v>
      </c>
      <c r="J14" s="46">
        <v>247</v>
      </c>
      <c r="K14" s="46">
        <v>21</v>
      </c>
      <c r="L14" s="46">
        <v>3</v>
      </c>
      <c r="M14" s="6">
        <f t="shared" si="1"/>
        <v>321</v>
      </c>
      <c r="N14" s="2">
        <f t="shared" si="4"/>
        <v>1386.5</v>
      </c>
      <c r="O14" s="19" t="s">
        <v>29</v>
      </c>
      <c r="P14" s="45">
        <v>69</v>
      </c>
      <c r="Q14" s="45">
        <v>273</v>
      </c>
      <c r="R14" s="45">
        <v>22</v>
      </c>
      <c r="S14" s="45">
        <v>4</v>
      </c>
      <c r="T14" s="6">
        <f t="shared" si="2"/>
        <v>361.5</v>
      </c>
      <c r="U14" s="2">
        <f t="shared" si="5"/>
        <v>1275</v>
      </c>
      <c r="AB14" s="81">
        <v>250</v>
      </c>
    </row>
    <row r="15" spans="1:28" ht="24" customHeight="1" x14ac:dyDescent="0.2">
      <c r="A15" s="18" t="s">
        <v>23</v>
      </c>
      <c r="B15" s="46">
        <v>68</v>
      </c>
      <c r="C15" s="46">
        <v>228</v>
      </c>
      <c r="D15" s="46">
        <v>25</v>
      </c>
      <c r="E15" s="46">
        <v>8</v>
      </c>
      <c r="F15" s="6">
        <f t="shared" si="0"/>
        <v>332</v>
      </c>
      <c r="G15" s="2">
        <f t="shared" si="3"/>
        <v>1492</v>
      </c>
      <c r="H15" s="19" t="s">
        <v>12</v>
      </c>
      <c r="I15" s="46">
        <v>46</v>
      </c>
      <c r="J15" s="46">
        <v>240</v>
      </c>
      <c r="K15" s="46">
        <v>20</v>
      </c>
      <c r="L15" s="46">
        <v>3</v>
      </c>
      <c r="M15" s="6">
        <f t="shared" si="1"/>
        <v>310.5</v>
      </c>
      <c r="N15" s="2">
        <f t="shared" si="4"/>
        <v>1316.5</v>
      </c>
      <c r="O15" s="18" t="s">
        <v>30</v>
      </c>
      <c r="P15" s="46">
        <v>87</v>
      </c>
      <c r="Q15" s="46">
        <v>276</v>
      </c>
      <c r="R15" s="45">
        <v>23</v>
      </c>
      <c r="S15" s="46">
        <v>2</v>
      </c>
      <c r="T15" s="6">
        <f t="shared" si="2"/>
        <v>370.5</v>
      </c>
      <c r="U15" s="2">
        <f t="shared" si="5"/>
        <v>1356</v>
      </c>
      <c r="AB15" s="81">
        <v>262</v>
      </c>
    </row>
    <row r="16" spans="1:28" ht="24" customHeight="1" x14ac:dyDescent="0.2">
      <c r="A16" s="18" t="s">
        <v>39</v>
      </c>
      <c r="B16" s="46">
        <v>66</v>
      </c>
      <c r="C16" s="46">
        <v>189</v>
      </c>
      <c r="D16" s="46">
        <v>27</v>
      </c>
      <c r="E16" s="46">
        <v>8</v>
      </c>
      <c r="F16" s="6">
        <f t="shared" si="0"/>
        <v>296</v>
      </c>
      <c r="G16" s="2">
        <f t="shared" si="3"/>
        <v>1363</v>
      </c>
      <c r="H16" s="19" t="s">
        <v>15</v>
      </c>
      <c r="I16" s="46">
        <v>40</v>
      </c>
      <c r="J16" s="46">
        <v>245</v>
      </c>
      <c r="K16" s="46">
        <v>26</v>
      </c>
      <c r="L16" s="46">
        <v>5</v>
      </c>
      <c r="M16" s="6">
        <f t="shared" si="1"/>
        <v>329.5</v>
      </c>
      <c r="N16" s="2">
        <f t="shared" si="4"/>
        <v>1296.5</v>
      </c>
      <c r="O16" s="19" t="s">
        <v>8</v>
      </c>
      <c r="P16" s="46">
        <v>55</v>
      </c>
      <c r="Q16" s="46">
        <v>274</v>
      </c>
      <c r="R16" s="46">
        <v>25</v>
      </c>
      <c r="S16" s="46">
        <v>4</v>
      </c>
      <c r="T16" s="6">
        <f t="shared" si="2"/>
        <v>361.5</v>
      </c>
      <c r="U16" s="2">
        <f t="shared" si="5"/>
        <v>1383.5</v>
      </c>
      <c r="AB16" s="81">
        <v>270.5</v>
      </c>
    </row>
    <row r="17" spans="1:28" ht="24" customHeight="1" x14ac:dyDescent="0.2">
      <c r="A17" s="18" t="s">
        <v>40</v>
      </c>
      <c r="B17" s="46">
        <v>65</v>
      </c>
      <c r="C17" s="46">
        <v>226</v>
      </c>
      <c r="D17" s="46">
        <v>21</v>
      </c>
      <c r="E17" s="46">
        <v>4</v>
      </c>
      <c r="F17" s="6">
        <f t="shared" si="0"/>
        <v>310.5</v>
      </c>
      <c r="G17" s="2">
        <f t="shared" si="3"/>
        <v>1269.5</v>
      </c>
      <c r="H17" s="19" t="s">
        <v>18</v>
      </c>
      <c r="I17" s="46">
        <v>44</v>
      </c>
      <c r="J17" s="46">
        <v>211</v>
      </c>
      <c r="K17" s="46">
        <v>18</v>
      </c>
      <c r="L17" s="46">
        <v>6</v>
      </c>
      <c r="M17" s="6">
        <f t="shared" si="1"/>
        <v>284</v>
      </c>
      <c r="N17" s="2">
        <f t="shared" si="4"/>
        <v>1245</v>
      </c>
      <c r="O17" s="19" t="s">
        <v>10</v>
      </c>
      <c r="P17" s="46">
        <v>79</v>
      </c>
      <c r="Q17" s="46">
        <v>253</v>
      </c>
      <c r="R17" s="46">
        <v>26</v>
      </c>
      <c r="S17" s="46">
        <v>6</v>
      </c>
      <c r="T17" s="6">
        <f t="shared" si="2"/>
        <v>359.5</v>
      </c>
      <c r="U17" s="2">
        <f t="shared" si="5"/>
        <v>1453</v>
      </c>
      <c r="AB17" s="81">
        <v>289.5</v>
      </c>
    </row>
    <row r="18" spans="1:28" ht="24" customHeight="1" x14ac:dyDescent="0.2">
      <c r="A18" s="18" t="s">
        <v>41</v>
      </c>
      <c r="B18" s="46">
        <v>53</v>
      </c>
      <c r="C18" s="46">
        <v>216</v>
      </c>
      <c r="D18" s="46">
        <v>27</v>
      </c>
      <c r="E18" s="46">
        <v>7</v>
      </c>
      <c r="F18" s="6">
        <f t="shared" si="0"/>
        <v>314</v>
      </c>
      <c r="G18" s="2">
        <f t="shared" si="3"/>
        <v>1252.5</v>
      </c>
      <c r="H18" s="19" t="s">
        <v>20</v>
      </c>
      <c r="I18" s="46">
        <v>38</v>
      </c>
      <c r="J18" s="46">
        <v>192</v>
      </c>
      <c r="K18" s="46">
        <v>21</v>
      </c>
      <c r="L18" s="46">
        <v>1</v>
      </c>
      <c r="M18" s="6">
        <f t="shared" si="1"/>
        <v>255.5</v>
      </c>
      <c r="N18" s="2">
        <f t="shared" si="4"/>
        <v>1179.5</v>
      </c>
      <c r="O18" s="19" t="s">
        <v>13</v>
      </c>
      <c r="P18" s="46">
        <v>76</v>
      </c>
      <c r="Q18" s="46">
        <v>233</v>
      </c>
      <c r="R18" s="46">
        <v>28</v>
      </c>
      <c r="S18" s="46">
        <v>3</v>
      </c>
      <c r="T18" s="6">
        <f t="shared" si="2"/>
        <v>334.5</v>
      </c>
      <c r="U18" s="2">
        <f t="shared" si="5"/>
        <v>1426</v>
      </c>
      <c r="AB18" s="81">
        <v>291</v>
      </c>
    </row>
    <row r="19" spans="1:28" ht="24" customHeight="1" thickBot="1" x14ac:dyDescent="0.25">
      <c r="A19" s="21" t="s">
        <v>42</v>
      </c>
      <c r="B19" s="47">
        <v>80</v>
      </c>
      <c r="C19" s="47">
        <v>203</v>
      </c>
      <c r="D19" s="47">
        <v>24</v>
      </c>
      <c r="E19" s="47">
        <v>9</v>
      </c>
      <c r="F19" s="7">
        <f t="shared" si="0"/>
        <v>313.5</v>
      </c>
      <c r="G19" s="3">
        <f t="shared" si="3"/>
        <v>1234</v>
      </c>
      <c r="H19" s="20" t="s">
        <v>22</v>
      </c>
      <c r="I19" s="45">
        <v>62</v>
      </c>
      <c r="J19" s="45">
        <v>263</v>
      </c>
      <c r="K19" s="45">
        <v>24</v>
      </c>
      <c r="L19" s="45">
        <v>3</v>
      </c>
      <c r="M19" s="6">
        <f t="shared" si="1"/>
        <v>349.5</v>
      </c>
      <c r="N19" s="2">
        <f>M16+M17+M18+M19</f>
        <v>1218.5</v>
      </c>
      <c r="O19" s="19" t="s">
        <v>16</v>
      </c>
      <c r="P19" s="46">
        <v>64</v>
      </c>
      <c r="Q19" s="46">
        <v>234</v>
      </c>
      <c r="R19" s="46">
        <v>27</v>
      </c>
      <c r="S19" s="46">
        <v>3</v>
      </c>
      <c r="T19" s="6">
        <f t="shared" si="2"/>
        <v>327.5</v>
      </c>
      <c r="U19" s="2">
        <f t="shared" si="5"/>
        <v>1383</v>
      </c>
      <c r="AB19" s="81">
        <v>294</v>
      </c>
    </row>
    <row r="20" spans="1:28" ht="24" customHeight="1" x14ac:dyDescent="0.2">
      <c r="A20" s="19" t="s">
        <v>27</v>
      </c>
      <c r="B20" s="45">
        <v>69</v>
      </c>
      <c r="C20" s="45">
        <v>168</v>
      </c>
      <c r="D20" s="45">
        <v>23</v>
      </c>
      <c r="E20" s="45">
        <v>7</v>
      </c>
      <c r="F20" s="8">
        <f t="shared" si="0"/>
        <v>266</v>
      </c>
      <c r="G20" s="35"/>
      <c r="H20" s="19" t="s">
        <v>24</v>
      </c>
      <c r="I20" s="46">
        <v>66</v>
      </c>
      <c r="J20" s="46">
        <v>276</v>
      </c>
      <c r="K20" s="46">
        <v>19</v>
      </c>
      <c r="L20" s="46">
        <v>6</v>
      </c>
      <c r="M20" s="8">
        <f t="shared" si="1"/>
        <v>362</v>
      </c>
      <c r="N20" s="2">
        <f>M17+M18+M19+M20</f>
        <v>1251</v>
      </c>
      <c r="O20" s="19" t="s">
        <v>45</v>
      </c>
      <c r="P20" s="45">
        <v>41</v>
      </c>
      <c r="Q20" s="45">
        <v>219</v>
      </c>
      <c r="R20" s="46">
        <v>19</v>
      </c>
      <c r="S20" s="45">
        <v>9</v>
      </c>
      <c r="T20" s="8">
        <f t="shared" si="2"/>
        <v>300</v>
      </c>
      <c r="U20" s="2">
        <f t="shared" si="5"/>
        <v>1321.5</v>
      </c>
      <c r="AB20" s="81">
        <v>299</v>
      </c>
    </row>
    <row r="21" spans="1:28" ht="24" customHeight="1" thickBot="1" x14ac:dyDescent="0.25">
      <c r="A21" s="19" t="s">
        <v>28</v>
      </c>
      <c r="B21" s="46">
        <v>65</v>
      </c>
      <c r="C21" s="46">
        <v>175</v>
      </c>
      <c r="D21" s="46">
        <v>20</v>
      </c>
      <c r="E21" s="46">
        <v>5</v>
      </c>
      <c r="F21" s="6">
        <f t="shared" si="0"/>
        <v>260</v>
      </c>
      <c r="G21" s="36"/>
      <c r="H21" s="20" t="s">
        <v>25</v>
      </c>
      <c r="I21" s="46">
        <v>67</v>
      </c>
      <c r="J21" s="46">
        <v>299</v>
      </c>
      <c r="K21" s="46">
        <v>21</v>
      </c>
      <c r="L21" s="46">
        <v>10</v>
      </c>
      <c r="M21" s="6">
        <f t="shared" si="1"/>
        <v>399.5</v>
      </c>
      <c r="N21" s="2">
        <f>M18+M19+M20+M21</f>
        <v>1366.5</v>
      </c>
      <c r="O21" s="21" t="s">
        <v>46</v>
      </c>
      <c r="P21" s="47">
        <v>34</v>
      </c>
      <c r="Q21" s="47">
        <v>211</v>
      </c>
      <c r="R21" s="47">
        <v>21</v>
      </c>
      <c r="S21" s="47">
        <v>4</v>
      </c>
      <c r="T21" s="7">
        <f t="shared" si="2"/>
        <v>280</v>
      </c>
      <c r="U21" s="3">
        <f t="shared" si="5"/>
        <v>1242</v>
      </c>
      <c r="AB21" s="81">
        <v>299.5</v>
      </c>
    </row>
    <row r="22" spans="1:28" ht="24" customHeight="1" thickBot="1" x14ac:dyDescent="0.25">
      <c r="A22" s="19" t="s">
        <v>1</v>
      </c>
      <c r="B22" s="46">
        <v>55</v>
      </c>
      <c r="C22" s="46">
        <v>230</v>
      </c>
      <c r="D22" s="46">
        <v>26</v>
      </c>
      <c r="E22" s="46">
        <v>11</v>
      </c>
      <c r="F22" s="6">
        <f t="shared" si="0"/>
        <v>337</v>
      </c>
      <c r="G22" s="2"/>
      <c r="H22" s="21" t="s">
        <v>26</v>
      </c>
      <c r="I22" s="47">
        <v>59</v>
      </c>
      <c r="J22" s="47">
        <v>210</v>
      </c>
      <c r="K22" s="47">
        <v>15</v>
      </c>
      <c r="L22" s="47">
        <v>4</v>
      </c>
      <c r="M22" s="6">
        <f t="shared" si="1"/>
        <v>279.5</v>
      </c>
      <c r="N22" s="3">
        <f>M19+M20+M21+M22</f>
        <v>1390.5</v>
      </c>
      <c r="O22" s="19"/>
      <c r="P22" s="45"/>
      <c r="Q22" s="45"/>
      <c r="R22" s="45"/>
      <c r="S22" s="45"/>
      <c r="T22" s="8">
        <f t="shared" si="2"/>
        <v>0</v>
      </c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1651.5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1399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1453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64</v>
      </c>
      <c r="G24" s="88"/>
      <c r="H24" s="170"/>
      <c r="I24" s="171"/>
      <c r="J24" s="82" t="s">
        <v>72</v>
      </c>
      <c r="K24" s="86"/>
      <c r="L24" s="86"/>
      <c r="M24" s="87" t="s">
        <v>74</v>
      </c>
      <c r="N24" s="88"/>
      <c r="O24" s="170"/>
      <c r="P24" s="171"/>
      <c r="Q24" s="82" t="s">
        <v>72</v>
      </c>
      <c r="R24" s="86"/>
      <c r="S24" s="86"/>
      <c r="T24" s="87" t="s">
        <v>85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W6" sqref="W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76 X CARRERA 59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0</v>
      </c>
      <c r="M5" s="184"/>
      <c r="N5" s="184"/>
      <c r="O5" s="50"/>
      <c r="P5" s="206" t="s">
        <v>57</v>
      </c>
      <c r="Q5" s="206"/>
      <c r="R5" s="206"/>
      <c r="S5" s="184" t="s">
        <v>134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153</v>
      </c>
      <c r="E6" s="207"/>
      <c r="F6" s="207"/>
      <c r="G6" s="207"/>
      <c r="H6" s="207"/>
      <c r="I6" s="206" t="s">
        <v>59</v>
      </c>
      <c r="J6" s="206"/>
      <c r="K6" s="206"/>
      <c r="L6" s="216">
        <v>1</v>
      </c>
      <c r="M6" s="216"/>
      <c r="N6" s="216"/>
      <c r="O6" s="54"/>
      <c r="P6" s="206" t="s">
        <v>58</v>
      </c>
      <c r="Q6" s="206"/>
      <c r="R6" s="206"/>
      <c r="S6" s="210">
        <f>'G-1'!S6:U6</f>
        <v>42514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9" t="s">
        <v>52</v>
      </c>
      <c r="C9" s="59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5</v>
      </c>
      <c r="C10" s="61">
        <v>16</v>
      </c>
      <c r="D10" s="61">
        <v>0</v>
      </c>
      <c r="E10" s="61">
        <v>0</v>
      </c>
      <c r="F10" s="62">
        <f t="shared" ref="F10:F22" si="0">B10*0.5+C10*1+D10*2+E10*2.5</f>
        <v>18.5</v>
      </c>
      <c r="G10" s="63"/>
      <c r="H10" s="64" t="s">
        <v>4</v>
      </c>
      <c r="I10" s="46">
        <v>6</v>
      </c>
      <c r="J10" s="46">
        <v>11</v>
      </c>
      <c r="K10" s="46">
        <v>0</v>
      </c>
      <c r="L10" s="46">
        <v>0</v>
      </c>
      <c r="M10" s="62">
        <f t="shared" ref="M10:M22" si="1">I10*0.5+J10*1+K10*2+L10*2.5</f>
        <v>14</v>
      </c>
      <c r="N10" s="65">
        <f>F20+F21+F22+M10</f>
        <v>62</v>
      </c>
      <c r="O10" s="64" t="s">
        <v>43</v>
      </c>
      <c r="P10" s="46">
        <v>5</v>
      </c>
      <c r="Q10" s="46">
        <v>15</v>
      </c>
      <c r="R10" s="46">
        <v>0</v>
      </c>
      <c r="S10" s="46">
        <v>0</v>
      </c>
      <c r="T10" s="62">
        <f t="shared" ref="T10:T21" si="2">P10*0.5+Q10*1+R10*2+S10*2.5</f>
        <v>17.5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10</v>
      </c>
      <c r="D11" s="61">
        <v>0</v>
      </c>
      <c r="E11" s="61">
        <v>0</v>
      </c>
      <c r="F11" s="62">
        <f t="shared" si="0"/>
        <v>11.5</v>
      </c>
      <c r="G11" s="63"/>
      <c r="H11" s="64" t="s">
        <v>5</v>
      </c>
      <c r="I11" s="46">
        <v>3</v>
      </c>
      <c r="J11" s="46">
        <v>17</v>
      </c>
      <c r="K11" s="46">
        <v>0</v>
      </c>
      <c r="L11" s="46">
        <v>0</v>
      </c>
      <c r="M11" s="62">
        <f t="shared" si="1"/>
        <v>18.5</v>
      </c>
      <c r="N11" s="65">
        <f>F21+F22+M10+M11</f>
        <v>65.5</v>
      </c>
      <c r="O11" s="64" t="s">
        <v>44</v>
      </c>
      <c r="P11" s="46">
        <v>2</v>
      </c>
      <c r="Q11" s="46">
        <v>20</v>
      </c>
      <c r="R11" s="46">
        <v>0</v>
      </c>
      <c r="S11" s="46">
        <v>0</v>
      </c>
      <c r="T11" s="62">
        <f t="shared" si="2"/>
        <v>21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37</v>
      </c>
      <c r="D12" s="61">
        <v>0</v>
      </c>
      <c r="E12" s="61">
        <v>0</v>
      </c>
      <c r="F12" s="62">
        <f t="shared" si="0"/>
        <v>39.5</v>
      </c>
      <c r="G12" s="63"/>
      <c r="H12" s="64" t="s">
        <v>6</v>
      </c>
      <c r="I12" s="46">
        <v>3</v>
      </c>
      <c r="J12" s="46">
        <v>9</v>
      </c>
      <c r="K12" s="46">
        <v>0</v>
      </c>
      <c r="L12" s="46">
        <v>0</v>
      </c>
      <c r="M12" s="62">
        <f t="shared" si="1"/>
        <v>10.5</v>
      </c>
      <c r="N12" s="63">
        <f>F22+M10+M11+M12</f>
        <v>56.5</v>
      </c>
      <c r="O12" s="64" t="s">
        <v>32</v>
      </c>
      <c r="P12" s="46">
        <v>4</v>
      </c>
      <c r="Q12" s="46">
        <v>15</v>
      </c>
      <c r="R12" s="46">
        <v>0</v>
      </c>
      <c r="S12" s="46">
        <v>0</v>
      </c>
      <c r="T12" s="62">
        <f t="shared" si="2"/>
        <v>17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>
        <v>27</v>
      </c>
      <c r="D13" s="61">
        <v>0</v>
      </c>
      <c r="E13" s="61">
        <v>0</v>
      </c>
      <c r="F13" s="62">
        <f t="shared" si="0"/>
        <v>29.5</v>
      </c>
      <c r="G13" s="63">
        <f t="shared" ref="G13:G19" si="3">F10+F11+F12+F13</f>
        <v>99</v>
      </c>
      <c r="H13" s="64" t="s">
        <v>7</v>
      </c>
      <c r="I13" s="46">
        <v>4</v>
      </c>
      <c r="J13" s="46">
        <v>8</v>
      </c>
      <c r="K13" s="46">
        <v>0</v>
      </c>
      <c r="L13" s="46">
        <v>0</v>
      </c>
      <c r="M13" s="62">
        <f t="shared" si="1"/>
        <v>10</v>
      </c>
      <c r="N13" s="63">
        <f t="shared" ref="N13:N18" si="4">M10+M11+M12+M13</f>
        <v>53</v>
      </c>
      <c r="O13" s="64" t="s">
        <v>33</v>
      </c>
      <c r="P13" s="46">
        <v>7</v>
      </c>
      <c r="Q13" s="46">
        <v>16</v>
      </c>
      <c r="R13" s="46">
        <v>0</v>
      </c>
      <c r="S13" s="46">
        <v>0</v>
      </c>
      <c r="T13" s="62">
        <f t="shared" si="2"/>
        <v>19.5</v>
      </c>
      <c r="U13" s="63">
        <f t="shared" ref="U13:U21" si="5">T10+T11+T12+T13</f>
        <v>75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7</v>
      </c>
      <c r="C14" s="61">
        <v>14</v>
      </c>
      <c r="D14" s="61">
        <v>0</v>
      </c>
      <c r="E14" s="61">
        <v>0</v>
      </c>
      <c r="F14" s="62">
        <f t="shared" si="0"/>
        <v>17.5</v>
      </c>
      <c r="G14" s="63">
        <f t="shared" si="3"/>
        <v>98</v>
      </c>
      <c r="H14" s="64" t="s">
        <v>9</v>
      </c>
      <c r="I14" s="46">
        <v>0</v>
      </c>
      <c r="J14" s="46">
        <v>8</v>
      </c>
      <c r="K14" s="46">
        <v>0</v>
      </c>
      <c r="L14" s="46">
        <v>1</v>
      </c>
      <c r="M14" s="62">
        <f t="shared" si="1"/>
        <v>10.5</v>
      </c>
      <c r="N14" s="63">
        <f t="shared" si="4"/>
        <v>49.5</v>
      </c>
      <c r="O14" s="64" t="s">
        <v>29</v>
      </c>
      <c r="P14" s="45">
        <v>2</v>
      </c>
      <c r="Q14" s="45">
        <v>15</v>
      </c>
      <c r="R14" s="45">
        <v>0</v>
      </c>
      <c r="S14" s="45">
        <v>0</v>
      </c>
      <c r="T14" s="62">
        <f t="shared" si="2"/>
        <v>16</v>
      </c>
      <c r="U14" s="63">
        <f t="shared" si="5"/>
        <v>73.5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7</v>
      </c>
      <c r="C15" s="61">
        <v>16</v>
      </c>
      <c r="D15" s="61">
        <v>0</v>
      </c>
      <c r="E15" s="61">
        <v>0</v>
      </c>
      <c r="F15" s="62">
        <f t="shared" si="0"/>
        <v>19.5</v>
      </c>
      <c r="G15" s="63">
        <f t="shared" si="3"/>
        <v>106</v>
      </c>
      <c r="H15" s="64" t="s">
        <v>12</v>
      </c>
      <c r="I15" s="46">
        <v>1</v>
      </c>
      <c r="J15" s="46">
        <v>6</v>
      </c>
      <c r="K15" s="46">
        <v>0</v>
      </c>
      <c r="L15" s="46">
        <v>0</v>
      </c>
      <c r="M15" s="62">
        <f t="shared" si="1"/>
        <v>6.5</v>
      </c>
      <c r="N15" s="63">
        <f t="shared" si="4"/>
        <v>37.5</v>
      </c>
      <c r="O15" s="60" t="s">
        <v>30</v>
      </c>
      <c r="P15" s="46">
        <v>2</v>
      </c>
      <c r="Q15" s="46">
        <v>23</v>
      </c>
      <c r="R15" s="46">
        <v>0</v>
      </c>
      <c r="S15" s="46">
        <v>0</v>
      </c>
      <c r="T15" s="62">
        <f t="shared" si="2"/>
        <v>24</v>
      </c>
      <c r="U15" s="63">
        <f t="shared" si="5"/>
        <v>76.5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13</v>
      </c>
      <c r="D16" s="61">
        <v>0</v>
      </c>
      <c r="E16" s="61">
        <v>0</v>
      </c>
      <c r="F16" s="62">
        <f t="shared" si="0"/>
        <v>16</v>
      </c>
      <c r="G16" s="63">
        <f t="shared" si="3"/>
        <v>82.5</v>
      </c>
      <c r="H16" s="64" t="s">
        <v>15</v>
      </c>
      <c r="I16" s="46">
        <v>2</v>
      </c>
      <c r="J16" s="46">
        <v>5</v>
      </c>
      <c r="K16" s="46">
        <v>0</v>
      </c>
      <c r="L16" s="46">
        <v>0</v>
      </c>
      <c r="M16" s="62">
        <f t="shared" si="1"/>
        <v>6</v>
      </c>
      <c r="N16" s="63">
        <f t="shared" si="4"/>
        <v>33</v>
      </c>
      <c r="O16" s="64" t="s">
        <v>8</v>
      </c>
      <c r="P16" s="46">
        <v>2</v>
      </c>
      <c r="Q16" s="46">
        <v>13</v>
      </c>
      <c r="R16" s="46">
        <v>0</v>
      </c>
      <c r="S16" s="46">
        <v>0</v>
      </c>
      <c r="T16" s="62">
        <f t="shared" si="2"/>
        <v>14</v>
      </c>
      <c r="U16" s="63">
        <f t="shared" si="5"/>
        <v>73.5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</v>
      </c>
      <c r="C17" s="61">
        <v>16</v>
      </c>
      <c r="D17" s="61">
        <v>1</v>
      </c>
      <c r="E17" s="61">
        <v>0</v>
      </c>
      <c r="F17" s="62">
        <f t="shared" si="0"/>
        <v>20</v>
      </c>
      <c r="G17" s="63">
        <f t="shared" si="3"/>
        <v>73</v>
      </c>
      <c r="H17" s="64" t="s">
        <v>18</v>
      </c>
      <c r="I17" s="46">
        <v>3</v>
      </c>
      <c r="J17" s="46">
        <v>7</v>
      </c>
      <c r="K17" s="46">
        <v>0</v>
      </c>
      <c r="L17" s="46">
        <v>0</v>
      </c>
      <c r="M17" s="62">
        <f t="shared" si="1"/>
        <v>8.5</v>
      </c>
      <c r="N17" s="63">
        <f t="shared" si="4"/>
        <v>31.5</v>
      </c>
      <c r="O17" s="64" t="s">
        <v>10</v>
      </c>
      <c r="P17" s="46">
        <v>9</v>
      </c>
      <c r="Q17" s="46">
        <v>9</v>
      </c>
      <c r="R17" s="46">
        <v>0</v>
      </c>
      <c r="S17" s="46">
        <v>0</v>
      </c>
      <c r="T17" s="62">
        <f t="shared" si="2"/>
        <v>13.5</v>
      </c>
      <c r="U17" s="63">
        <f t="shared" si="5"/>
        <v>67.5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19</v>
      </c>
      <c r="D18" s="61">
        <v>0</v>
      </c>
      <c r="E18" s="61">
        <v>0</v>
      </c>
      <c r="F18" s="62">
        <f t="shared" si="0"/>
        <v>20.5</v>
      </c>
      <c r="G18" s="63">
        <f t="shared" si="3"/>
        <v>76</v>
      </c>
      <c r="H18" s="64" t="s">
        <v>20</v>
      </c>
      <c r="I18" s="46">
        <v>3</v>
      </c>
      <c r="J18" s="46">
        <v>12</v>
      </c>
      <c r="K18" s="46">
        <v>0</v>
      </c>
      <c r="L18" s="46">
        <v>0</v>
      </c>
      <c r="M18" s="62">
        <f t="shared" si="1"/>
        <v>13.5</v>
      </c>
      <c r="N18" s="63">
        <f t="shared" si="4"/>
        <v>34.5</v>
      </c>
      <c r="O18" s="64" t="s">
        <v>13</v>
      </c>
      <c r="P18" s="46">
        <v>2</v>
      </c>
      <c r="Q18" s="46">
        <v>13</v>
      </c>
      <c r="R18" s="46">
        <v>0</v>
      </c>
      <c r="S18" s="46">
        <v>1</v>
      </c>
      <c r="T18" s="62">
        <f t="shared" si="2"/>
        <v>16.5</v>
      </c>
      <c r="U18" s="63">
        <f t="shared" si="5"/>
        <v>68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14</v>
      </c>
      <c r="D19" s="69">
        <v>0</v>
      </c>
      <c r="E19" s="69">
        <v>2</v>
      </c>
      <c r="F19" s="70">
        <f t="shared" si="0"/>
        <v>21</v>
      </c>
      <c r="G19" s="71">
        <f t="shared" si="3"/>
        <v>77.5</v>
      </c>
      <c r="H19" s="72" t="s">
        <v>22</v>
      </c>
      <c r="I19" s="45">
        <v>5</v>
      </c>
      <c r="J19" s="45">
        <v>6</v>
      </c>
      <c r="K19" s="45">
        <v>0</v>
      </c>
      <c r="L19" s="45">
        <v>0</v>
      </c>
      <c r="M19" s="62">
        <f t="shared" si="1"/>
        <v>8.5</v>
      </c>
      <c r="N19" s="63">
        <f>M16+M17+M18+M19</f>
        <v>36.5</v>
      </c>
      <c r="O19" s="64" t="s">
        <v>16</v>
      </c>
      <c r="P19" s="46">
        <v>5</v>
      </c>
      <c r="Q19" s="46">
        <v>11</v>
      </c>
      <c r="R19" s="46">
        <v>0</v>
      </c>
      <c r="S19" s="46">
        <v>0</v>
      </c>
      <c r="T19" s="62">
        <f t="shared" si="2"/>
        <v>13.5</v>
      </c>
      <c r="U19" s="63">
        <f t="shared" si="5"/>
        <v>57.5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6</v>
      </c>
      <c r="C20" s="67">
        <v>12</v>
      </c>
      <c r="D20" s="67">
        <v>0</v>
      </c>
      <c r="E20" s="67">
        <v>0</v>
      </c>
      <c r="F20" s="73">
        <f t="shared" si="0"/>
        <v>15</v>
      </c>
      <c r="G20" s="74"/>
      <c r="H20" s="64" t="s">
        <v>24</v>
      </c>
      <c r="I20" s="46">
        <v>1</v>
      </c>
      <c r="J20" s="46">
        <v>13</v>
      </c>
      <c r="K20" s="46">
        <v>0</v>
      </c>
      <c r="L20" s="46">
        <v>0</v>
      </c>
      <c r="M20" s="73">
        <f t="shared" si="1"/>
        <v>13.5</v>
      </c>
      <c r="N20" s="63">
        <f>M17+M18+M19+M20</f>
        <v>44</v>
      </c>
      <c r="O20" s="64" t="s">
        <v>45</v>
      </c>
      <c r="P20" s="45">
        <v>3</v>
      </c>
      <c r="Q20" s="45">
        <v>9</v>
      </c>
      <c r="R20" s="45">
        <v>0</v>
      </c>
      <c r="S20" s="45">
        <v>0</v>
      </c>
      <c r="T20" s="73">
        <f t="shared" si="2"/>
        <v>10.5</v>
      </c>
      <c r="U20" s="63">
        <f t="shared" si="5"/>
        <v>54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5</v>
      </c>
      <c r="C21" s="61">
        <v>17</v>
      </c>
      <c r="D21" s="61">
        <v>0</v>
      </c>
      <c r="E21" s="61">
        <v>0</v>
      </c>
      <c r="F21" s="62">
        <f t="shared" si="0"/>
        <v>19.5</v>
      </c>
      <c r="G21" s="75"/>
      <c r="H21" s="72" t="s">
        <v>25</v>
      </c>
      <c r="I21" s="46">
        <v>3</v>
      </c>
      <c r="J21" s="46">
        <v>8</v>
      </c>
      <c r="K21" s="46">
        <v>0</v>
      </c>
      <c r="L21" s="46">
        <v>1</v>
      </c>
      <c r="M21" s="62">
        <f t="shared" si="1"/>
        <v>12</v>
      </c>
      <c r="N21" s="63">
        <f>M18+M19+M20+M21</f>
        <v>47.5</v>
      </c>
      <c r="O21" s="68" t="s">
        <v>46</v>
      </c>
      <c r="P21" s="47">
        <v>3</v>
      </c>
      <c r="Q21" s="47">
        <v>8</v>
      </c>
      <c r="R21" s="47">
        <v>0</v>
      </c>
      <c r="S21" s="47">
        <v>0</v>
      </c>
      <c r="T21" s="70">
        <f t="shared" si="2"/>
        <v>9.5</v>
      </c>
      <c r="U21" s="71">
        <f t="shared" si="5"/>
        <v>50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12</v>
      </c>
      <c r="D22" s="61">
        <v>0</v>
      </c>
      <c r="E22" s="61">
        <v>0</v>
      </c>
      <c r="F22" s="62">
        <f t="shared" si="0"/>
        <v>13.5</v>
      </c>
      <c r="G22" s="63"/>
      <c r="H22" s="68" t="s">
        <v>26</v>
      </c>
      <c r="I22" s="47">
        <v>3</v>
      </c>
      <c r="J22" s="47">
        <v>7</v>
      </c>
      <c r="K22" s="47">
        <v>0</v>
      </c>
      <c r="L22" s="47">
        <v>0</v>
      </c>
      <c r="M22" s="62">
        <f t="shared" si="1"/>
        <v>8.5</v>
      </c>
      <c r="N22" s="71">
        <f>M19+M20+M21+M22</f>
        <v>42.5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106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65.5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76.5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78</v>
      </c>
      <c r="G24" s="88"/>
      <c r="H24" s="198"/>
      <c r="I24" s="199"/>
      <c r="J24" s="83" t="s">
        <v>72</v>
      </c>
      <c r="K24" s="86"/>
      <c r="L24" s="86"/>
      <c r="M24" s="87" t="s">
        <v>63</v>
      </c>
      <c r="N24" s="88"/>
      <c r="O24" s="198"/>
      <c r="P24" s="199"/>
      <c r="Q24" s="83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76 X CARRERA 59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0</v>
      </c>
      <c r="M5" s="184"/>
      <c r="N5" s="184"/>
      <c r="O5" s="12"/>
      <c r="P5" s="179" t="s">
        <v>57</v>
      </c>
      <c r="Q5" s="179"/>
      <c r="R5" s="179"/>
      <c r="S5" s="182" t="s">
        <v>93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154</v>
      </c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2">
        <f>'G-1'!S6:U6</f>
        <v>42514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47</v>
      </c>
      <c r="C10" s="46">
        <v>91</v>
      </c>
      <c r="D10" s="46">
        <v>5</v>
      </c>
      <c r="E10" s="46">
        <v>0</v>
      </c>
      <c r="F10" s="62">
        <f>B10*0.5+C10*1+D10*2+E10*2.5</f>
        <v>124.5</v>
      </c>
      <c r="G10" s="2"/>
      <c r="H10" s="19" t="s">
        <v>4</v>
      </c>
      <c r="I10" s="46">
        <v>23</v>
      </c>
      <c r="J10" s="46">
        <v>98</v>
      </c>
      <c r="K10" s="46">
        <v>4</v>
      </c>
      <c r="L10" s="46">
        <v>0</v>
      </c>
      <c r="M10" s="6">
        <f>I10*0.5+J10*1+K10*2+L10*2.5</f>
        <v>117.5</v>
      </c>
      <c r="N10" s="9">
        <f>F20+F21+F22+M10</f>
        <v>465</v>
      </c>
      <c r="O10" s="19" t="s">
        <v>43</v>
      </c>
      <c r="P10" s="46">
        <v>35</v>
      </c>
      <c r="Q10" s="46">
        <v>98</v>
      </c>
      <c r="R10" s="46">
        <v>7</v>
      </c>
      <c r="S10" s="46">
        <v>1</v>
      </c>
      <c r="T10" s="6">
        <f>P10*0.5+Q10*1+R10*2+S10*2.5</f>
        <v>132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56</v>
      </c>
      <c r="C11" s="46">
        <v>100</v>
      </c>
      <c r="D11" s="46">
        <v>7</v>
      </c>
      <c r="E11" s="46">
        <v>0</v>
      </c>
      <c r="F11" s="6">
        <f t="shared" ref="F11:F22" si="0">B11*0.5+C11*1+D11*2+E11*2.5</f>
        <v>142</v>
      </c>
      <c r="G11" s="2"/>
      <c r="H11" s="19" t="s">
        <v>5</v>
      </c>
      <c r="I11" s="46">
        <v>23</v>
      </c>
      <c r="J11" s="46">
        <v>106</v>
      </c>
      <c r="K11" s="46">
        <v>3</v>
      </c>
      <c r="L11" s="46">
        <v>0</v>
      </c>
      <c r="M11" s="6">
        <f t="shared" ref="M11:M22" si="1">I11*0.5+J11*1+K11*2+L11*2.5</f>
        <v>123.5</v>
      </c>
      <c r="N11" s="9">
        <f>F21+F22+M10+M11</f>
        <v>473</v>
      </c>
      <c r="O11" s="19" t="s">
        <v>44</v>
      </c>
      <c r="P11" s="46">
        <v>28</v>
      </c>
      <c r="Q11" s="46">
        <v>102</v>
      </c>
      <c r="R11" s="46">
        <v>5</v>
      </c>
      <c r="S11" s="46">
        <v>1</v>
      </c>
      <c r="T11" s="6">
        <f t="shared" ref="T11:T21" si="2">P11*0.5+Q11*1+R11*2+S11*2.5</f>
        <v>128.5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35</v>
      </c>
      <c r="C12" s="46">
        <v>108</v>
      </c>
      <c r="D12" s="46">
        <v>4</v>
      </c>
      <c r="E12" s="46">
        <v>0</v>
      </c>
      <c r="F12" s="6">
        <f t="shared" si="0"/>
        <v>133.5</v>
      </c>
      <c r="G12" s="2"/>
      <c r="H12" s="19" t="s">
        <v>6</v>
      </c>
      <c r="I12" s="46">
        <v>35</v>
      </c>
      <c r="J12" s="46">
        <v>127</v>
      </c>
      <c r="K12" s="46">
        <v>3</v>
      </c>
      <c r="L12" s="46">
        <v>1</v>
      </c>
      <c r="M12" s="6">
        <f t="shared" si="1"/>
        <v>153</v>
      </c>
      <c r="N12" s="2">
        <f>F22+M10+M11+M12</f>
        <v>501.5</v>
      </c>
      <c r="O12" s="19" t="s">
        <v>32</v>
      </c>
      <c r="P12" s="46">
        <v>30</v>
      </c>
      <c r="Q12" s="46">
        <v>95</v>
      </c>
      <c r="R12" s="46">
        <v>3</v>
      </c>
      <c r="S12" s="46">
        <v>1</v>
      </c>
      <c r="T12" s="6">
        <f t="shared" si="2"/>
        <v>118.5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29</v>
      </c>
      <c r="C13" s="46">
        <v>81</v>
      </c>
      <c r="D13" s="46">
        <v>7</v>
      </c>
      <c r="E13" s="46">
        <v>3</v>
      </c>
      <c r="F13" s="6">
        <f t="shared" si="0"/>
        <v>117</v>
      </c>
      <c r="G13" s="2">
        <f>F10+F11+F12+F13</f>
        <v>517</v>
      </c>
      <c r="H13" s="19" t="s">
        <v>7</v>
      </c>
      <c r="I13" s="46">
        <v>36</v>
      </c>
      <c r="J13" s="46">
        <v>132</v>
      </c>
      <c r="K13" s="46">
        <v>6</v>
      </c>
      <c r="L13" s="46">
        <v>0</v>
      </c>
      <c r="M13" s="6">
        <f t="shared" si="1"/>
        <v>162</v>
      </c>
      <c r="N13" s="2">
        <f t="shared" ref="N13:N18" si="3">M10+M11+M12+M13</f>
        <v>556</v>
      </c>
      <c r="O13" s="19" t="s">
        <v>33</v>
      </c>
      <c r="P13" s="46">
        <v>29</v>
      </c>
      <c r="Q13" s="46">
        <v>83</v>
      </c>
      <c r="R13" s="46">
        <v>4</v>
      </c>
      <c r="S13" s="46">
        <v>1</v>
      </c>
      <c r="T13" s="6">
        <f t="shared" si="2"/>
        <v>108</v>
      </c>
      <c r="U13" s="2">
        <f t="shared" ref="U13:U21" si="4">T10+T11+T12+T13</f>
        <v>487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30</v>
      </c>
      <c r="C14" s="46">
        <v>87</v>
      </c>
      <c r="D14" s="46">
        <v>5</v>
      </c>
      <c r="E14" s="46">
        <v>3</v>
      </c>
      <c r="F14" s="6">
        <f t="shared" si="0"/>
        <v>119.5</v>
      </c>
      <c r="G14" s="2">
        <f t="shared" ref="G14:G19" si="5">F11+F12+F13+F14</f>
        <v>512</v>
      </c>
      <c r="H14" s="19" t="s">
        <v>9</v>
      </c>
      <c r="I14" s="46">
        <v>20</v>
      </c>
      <c r="J14" s="46">
        <v>95</v>
      </c>
      <c r="K14" s="46">
        <v>5</v>
      </c>
      <c r="L14" s="46">
        <v>2</v>
      </c>
      <c r="M14" s="6">
        <f t="shared" si="1"/>
        <v>120</v>
      </c>
      <c r="N14" s="2">
        <f t="shared" si="3"/>
        <v>558.5</v>
      </c>
      <c r="O14" s="19" t="s">
        <v>29</v>
      </c>
      <c r="P14" s="45">
        <v>28</v>
      </c>
      <c r="Q14" s="45">
        <v>80</v>
      </c>
      <c r="R14" s="45">
        <v>3</v>
      </c>
      <c r="S14" s="45">
        <v>0</v>
      </c>
      <c r="T14" s="6">
        <f t="shared" si="2"/>
        <v>100</v>
      </c>
      <c r="U14" s="2">
        <f t="shared" si="4"/>
        <v>455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39</v>
      </c>
      <c r="C15" s="46">
        <v>97</v>
      </c>
      <c r="D15" s="46">
        <v>6</v>
      </c>
      <c r="E15" s="46">
        <v>1</v>
      </c>
      <c r="F15" s="6">
        <f t="shared" si="0"/>
        <v>131</v>
      </c>
      <c r="G15" s="2">
        <f t="shared" si="5"/>
        <v>501</v>
      </c>
      <c r="H15" s="19" t="s">
        <v>12</v>
      </c>
      <c r="I15" s="46">
        <v>26</v>
      </c>
      <c r="J15" s="46">
        <v>90</v>
      </c>
      <c r="K15" s="46">
        <v>4</v>
      </c>
      <c r="L15" s="46">
        <v>0</v>
      </c>
      <c r="M15" s="6">
        <f t="shared" si="1"/>
        <v>111</v>
      </c>
      <c r="N15" s="2">
        <f t="shared" si="3"/>
        <v>546</v>
      </c>
      <c r="O15" s="18" t="s">
        <v>30</v>
      </c>
      <c r="P15" s="46">
        <v>28</v>
      </c>
      <c r="Q15" s="46">
        <v>111</v>
      </c>
      <c r="R15" s="46">
        <v>1</v>
      </c>
      <c r="S15" s="46">
        <v>1</v>
      </c>
      <c r="T15" s="6">
        <f t="shared" si="2"/>
        <v>129.5</v>
      </c>
      <c r="U15" s="2">
        <f t="shared" si="4"/>
        <v>456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40</v>
      </c>
      <c r="C16" s="46">
        <v>98</v>
      </c>
      <c r="D16" s="46">
        <v>4</v>
      </c>
      <c r="E16" s="46">
        <v>2</v>
      </c>
      <c r="F16" s="6">
        <f t="shared" si="0"/>
        <v>131</v>
      </c>
      <c r="G16" s="2">
        <f t="shared" si="5"/>
        <v>498.5</v>
      </c>
      <c r="H16" s="19" t="s">
        <v>15</v>
      </c>
      <c r="I16" s="46">
        <v>30</v>
      </c>
      <c r="J16" s="46">
        <v>95</v>
      </c>
      <c r="K16" s="46">
        <v>5</v>
      </c>
      <c r="L16" s="46">
        <v>1</v>
      </c>
      <c r="M16" s="6">
        <f t="shared" si="1"/>
        <v>122.5</v>
      </c>
      <c r="N16" s="2">
        <f t="shared" si="3"/>
        <v>515.5</v>
      </c>
      <c r="O16" s="19" t="s">
        <v>8</v>
      </c>
      <c r="P16" s="46">
        <v>29</v>
      </c>
      <c r="Q16" s="46">
        <v>112</v>
      </c>
      <c r="R16" s="46">
        <v>5</v>
      </c>
      <c r="S16" s="46">
        <v>0</v>
      </c>
      <c r="T16" s="6">
        <f t="shared" si="2"/>
        <v>136.5</v>
      </c>
      <c r="U16" s="2">
        <f t="shared" si="4"/>
        <v>474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37</v>
      </c>
      <c r="C17" s="46">
        <v>75</v>
      </c>
      <c r="D17" s="46">
        <v>5</v>
      </c>
      <c r="E17" s="46">
        <v>2</v>
      </c>
      <c r="F17" s="6">
        <f t="shared" si="0"/>
        <v>108.5</v>
      </c>
      <c r="G17" s="2">
        <f t="shared" si="5"/>
        <v>490</v>
      </c>
      <c r="H17" s="19" t="s">
        <v>18</v>
      </c>
      <c r="I17" s="46">
        <v>29</v>
      </c>
      <c r="J17" s="46">
        <v>96</v>
      </c>
      <c r="K17" s="46">
        <v>3</v>
      </c>
      <c r="L17" s="46">
        <v>0</v>
      </c>
      <c r="M17" s="6">
        <f t="shared" si="1"/>
        <v>116.5</v>
      </c>
      <c r="N17" s="2">
        <f t="shared" si="3"/>
        <v>470</v>
      </c>
      <c r="O17" s="19" t="s">
        <v>10</v>
      </c>
      <c r="P17" s="46">
        <v>32</v>
      </c>
      <c r="Q17" s="46">
        <v>115</v>
      </c>
      <c r="R17" s="46">
        <v>5</v>
      </c>
      <c r="S17" s="46">
        <v>0</v>
      </c>
      <c r="T17" s="6">
        <f t="shared" si="2"/>
        <v>141</v>
      </c>
      <c r="U17" s="2">
        <f t="shared" si="4"/>
        <v>507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35</v>
      </c>
      <c r="C18" s="46">
        <v>71</v>
      </c>
      <c r="D18" s="46">
        <v>7</v>
      </c>
      <c r="E18" s="46">
        <v>0</v>
      </c>
      <c r="F18" s="6">
        <f t="shared" si="0"/>
        <v>102.5</v>
      </c>
      <c r="G18" s="2">
        <f t="shared" si="5"/>
        <v>473</v>
      </c>
      <c r="H18" s="19" t="s">
        <v>20</v>
      </c>
      <c r="I18" s="46">
        <v>31</v>
      </c>
      <c r="J18" s="46">
        <v>110</v>
      </c>
      <c r="K18" s="46">
        <v>3</v>
      </c>
      <c r="L18" s="46">
        <v>0</v>
      </c>
      <c r="M18" s="6">
        <f t="shared" si="1"/>
        <v>131.5</v>
      </c>
      <c r="N18" s="2">
        <f t="shared" si="3"/>
        <v>481.5</v>
      </c>
      <c r="O18" s="19" t="s">
        <v>13</v>
      </c>
      <c r="P18" s="46">
        <v>30</v>
      </c>
      <c r="Q18" s="46">
        <v>104</v>
      </c>
      <c r="R18" s="46">
        <v>4</v>
      </c>
      <c r="S18" s="46">
        <v>0</v>
      </c>
      <c r="T18" s="6">
        <f t="shared" si="2"/>
        <v>127</v>
      </c>
      <c r="U18" s="2">
        <f t="shared" si="4"/>
        <v>534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32</v>
      </c>
      <c r="C19" s="47">
        <v>75</v>
      </c>
      <c r="D19" s="47">
        <v>4</v>
      </c>
      <c r="E19" s="47">
        <v>2</v>
      </c>
      <c r="F19" s="7">
        <f t="shared" si="0"/>
        <v>104</v>
      </c>
      <c r="G19" s="3">
        <f t="shared" si="5"/>
        <v>446</v>
      </c>
      <c r="H19" s="20" t="s">
        <v>22</v>
      </c>
      <c r="I19" s="45">
        <v>28</v>
      </c>
      <c r="J19" s="45">
        <v>108</v>
      </c>
      <c r="K19" s="45">
        <v>4</v>
      </c>
      <c r="L19" s="45">
        <v>2</v>
      </c>
      <c r="M19" s="6">
        <f t="shared" si="1"/>
        <v>135</v>
      </c>
      <c r="N19" s="2">
        <f>M16+M17+M18+M19</f>
        <v>505.5</v>
      </c>
      <c r="O19" s="19" t="s">
        <v>16</v>
      </c>
      <c r="P19" s="46">
        <v>46</v>
      </c>
      <c r="Q19" s="46">
        <v>130</v>
      </c>
      <c r="R19" s="46">
        <v>3</v>
      </c>
      <c r="S19" s="46">
        <v>0</v>
      </c>
      <c r="T19" s="6">
        <f t="shared" si="2"/>
        <v>159</v>
      </c>
      <c r="U19" s="2">
        <f t="shared" si="4"/>
        <v>563.5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44</v>
      </c>
      <c r="C20" s="45">
        <v>81</v>
      </c>
      <c r="D20" s="45">
        <v>5</v>
      </c>
      <c r="E20" s="45">
        <v>1</v>
      </c>
      <c r="F20" s="8">
        <f t="shared" si="0"/>
        <v>115.5</v>
      </c>
      <c r="G20" s="35"/>
      <c r="H20" s="19" t="s">
        <v>24</v>
      </c>
      <c r="I20" s="46">
        <v>24</v>
      </c>
      <c r="J20" s="46">
        <v>111</v>
      </c>
      <c r="K20" s="46">
        <v>4</v>
      </c>
      <c r="L20" s="46">
        <v>3</v>
      </c>
      <c r="M20" s="8">
        <f t="shared" si="1"/>
        <v>138.5</v>
      </c>
      <c r="N20" s="2">
        <f>M17+M18+M19+M20</f>
        <v>521.5</v>
      </c>
      <c r="O20" s="19" t="s">
        <v>45</v>
      </c>
      <c r="P20" s="45">
        <v>31</v>
      </c>
      <c r="Q20" s="45">
        <v>103</v>
      </c>
      <c r="R20" s="45">
        <v>5</v>
      </c>
      <c r="S20" s="45">
        <v>0</v>
      </c>
      <c r="T20" s="8">
        <f t="shared" si="2"/>
        <v>128.5</v>
      </c>
      <c r="U20" s="2">
        <f t="shared" si="4"/>
        <v>555.5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47</v>
      </c>
      <c r="C21" s="46">
        <v>84</v>
      </c>
      <c r="D21" s="46">
        <v>6</v>
      </c>
      <c r="E21" s="46">
        <v>2</v>
      </c>
      <c r="F21" s="6">
        <f t="shared" si="0"/>
        <v>124.5</v>
      </c>
      <c r="G21" s="36"/>
      <c r="H21" s="20" t="s">
        <v>25</v>
      </c>
      <c r="I21" s="46">
        <v>35</v>
      </c>
      <c r="J21" s="46">
        <v>95</v>
      </c>
      <c r="K21" s="46">
        <v>5</v>
      </c>
      <c r="L21" s="46">
        <v>0</v>
      </c>
      <c r="M21" s="6">
        <f t="shared" si="1"/>
        <v>122.5</v>
      </c>
      <c r="N21" s="2">
        <f>M18+M19+M20+M21</f>
        <v>527.5</v>
      </c>
      <c r="O21" s="21" t="s">
        <v>46</v>
      </c>
      <c r="P21" s="47">
        <v>29</v>
      </c>
      <c r="Q21" s="47">
        <v>91</v>
      </c>
      <c r="R21" s="47">
        <v>3</v>
      </c>
      <c r="S21" s="47">
        <v>0</v>
      </c>
      <c r="T21" s="7">
        <f t="shared" si="2"/>
        <v>111.5</v>
      </c>
      <c r="U21" s="3">
        <f t="shared" si="4"/>
        <v>526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84</v>
      </c>
      <c r="D22" s="46">
        <v>3</v>
      </c>
      <c r="E22" s="46">
        <v>1</v>
      </c>
      <c r="F22" s="6">
        <f t="shared" si="0"/>
        <v>107.5</v>
      </c>
      <c r="G22" s="2"/>
      <c r="H22" s="21" t="s">
        <v>26</v>
      </c>
      <c r="I22" s="47">
        <v>42</v>
      </c>
      <c r="J22" s="47">
        <v>82</v>
      </c>
      <c r="K22" s="47">
        <v>4</v>
      </c>
      <c r="L22" s="47">
        <v>3</v>
      </c>
      <c r="M22" s="6">
        <f t="shared" si="1"/>
        <v>118.5</v>
      </c>
      <c r="N22" s="3">
        <f>M19+M20+M21+M22</f>
        <v>514.5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517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558.5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563.5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64</v>
      </c>
      <c r="G24" s="88"/>
      <c r="H24" s="170"/>
      <c r="I24" s="171"/>
      <c r="J24" s="82" t="s">
        <v>72</v>
      </c>
      <c r="K24" s="86"/>
      <c r="L24" s="86"/>
      <c r="M24" s="87" t="s">
        <v>66</v>
      </c>
      <c r="N24" s="88"/>
      <c r="O24" s="170"/>
      <c r="P24" s="171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N23" sqref="N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76 X CARRERA 59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0</v>
      </c>
      <c r="M6" s="184"/>
      <c r="N6" s="184"/>
      <c r="O6" s="12"/>
      <c r="P6" s="179" t="s">
        <v>58</v>
      </c>
      <c r="Q6" s="179"/>
      <c r="R6" s="179"/>
      <c r="S6" s="218">
        <f>'G-1'!S6:U6</f>
        <v>42514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'G-1'!B10+'G-3'!B10+'G-4'!B10</f>
        <v>123</v>
      </c>
      <c r="C10" s="46">
        <f>'G-1'!C10+'G-3'!C10+'G-4'!C10</f>
        <v>413</v>
      </c>
      <c r="D10" s="46">
        <f>'G-1'!D10+'G-3'!D10+'G-4'!D10</f>
        <v>35</v>
      </c>
      <c r="E10" s="46">
        <f>'G-1'!E10+'G-3'!E10+'G-4'!E10</f>
        <v>9</v>
      </c>
      <c r="F10" s="6">
        <f t="shared" ref="F10:F22" si="0">B10*0.5+C10*1+D10*2+E10*2.5</f>
        <v>567</v>
      </c>
      <c r="G10" s="2"/>
      <c r="H10" s="19" t="s">
        <v>4</v>
      </c>
      <c r="I10" s="46">
        <f>'G-1'!I10+'G-3'!I10+'G-4'!I10</f>
        <v>77</v>
      </c>
      <c r="J10" s="46">
        <f>'G-1'!J10+'G-3'!J10+'G-4'!J10</f>
        <v>348</v>
      </c>
      <c r="K10" s="46">
        <f>'G-1'!K10+'G-3'!K10+'G-4'!K10</f>
        <v>31</v>
      </c>
      <c r="L10" s="46">
        <f>'G-1'!L10+'G-3'!L10+'G-4'!L10</f>
        <v>6</v>
      </c>
      <c r="M10" s="6">
        <f t="shared" ref="M10:M22" si="1">I10*0.5+J10*1+K10*2+L10*2.5</f>
        <v>463.5</v>
      </c>
      <c r="N10" s="9">
        <f>F20+F21+F22+M10</f>
        <v>1722</v>
      </c>
      <c r="O10" s="19" t="s">
        <v>43</v>
      </c>
      <c r="P10" s="46">
        <f>'G-1'!P10+'G-3'!P10+'G-4'!P10</f>
        <v>104</v>
      </c>
      <c r="Q10" s="46">
        <f>'G-1'!Q10+'G-3'!Q10+'G-4'!Q10</f>
        <v>346</v>
      </c>
      <c r="R10" s="46">
        <f>'G-1'!R10+'G-3'!R10+'G-4'!R10</f>
        <v>28</v>
      </c>
      <c r="S10" s="46">
        <f>'G-1'!S10+'G-3'!S10+'G-4'!S10</f>
        <v>4</v>
      </c>
      <c r="T10" s="6">
        <f t="shared" ref="T10:T21" si="2">P10*0.5+Q10*1+R10*2+S10*2.5</f>
        <v>464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122</v>
      </c>
      <c r="C11" s="46">
        <f>'G-1'!C11+'G-3'!C11+'G-4'!C11</f>
        <v>406</v>
      </c>
      <c r="D11" s="46">
        <f>'G-1'!D11+'G-3'!D11+'G-4'!D11</f>
        <v>35</v>
      </c>
      <c r="E11" s="46">
        <f>'G-1'!E11+'G-3'!E11+'G-4'!E11</f>
        <v>6</v>
      </c>
      <c r="F11" s="6">
        <f t="shared" si="0"/>
        <v>552</v>
      </c>
      <c r="G11" s="2"/>
      <c r="H11" s="19" t="s">
        <v>5</v>
      </c>
      <c r="I11" s="46">
        <f>'G-1'!I11+'G-3'!I11+'G-4'!I11</f>
        <v>91</v>
      </c>
      <c r="J11" s="46">
        <f>'G-1'!J11+'G-3'!J11+'G-4'!J11</f>
        <v>409</v>
      </c>
      <c r="K11" s="46">
        <f>'G-1'!K11+'G-3'!K11+'G-4'!K11</f>
        <v>24</v>
      </c>
      <c r="L11" s="46">
        <f>'G-1'!L11+'G-3'!L11+'G-4'!L11</f>
        <v>8</v>
      </c>
      <c r="M11" s="6">
        <f t="shared" si="1"/>
        <v>522.5</v>
      </c>
      <c r="N11" s="9">
        <f>F21+F22+M10+M11</f>
        <v>1848</v>
      </c>
      <c r="O11" s="19" t="s">
        <v>44</v>
      </c>
      <c r="P11" s="46">
        <f>'G-1'!P11+'G-3'!P11+'G-4'!P11</f>
        <v>87</v>
      </c>
      <c r="Q11" s="46">
        <f>'G-1'!Q11+'G-3'!Q11+'G-4'!Q11</f>
        <v>339</v>
      </c>
      <c r="R11" s="46">
        <f>'G-1'!R11+'G-3'!R11+'G-4'!R11</f>
        <v>27</v>
      </c>
      <c r="S11" s="46">
        <f>'G-1'!S11+'G-3'!S11+'G-4'!S11</f>
        <v>1</v>
      </c>
      <c r="T11" s="6">
        <f t="shared" si="2"/>
        <v>439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119</v>
      </c>
      <c r="C12" s="46">
        <f>'G-1'!C12+'G-3'!C12+'G-4'!C12</f>
        <v>462</v>
      </c>
      <c r="D12" s="46">
        <f>'G-1'!D12+'G-3'!D12+'G-4'!D12</f>
        <v>32</v>
      </c>
      <c r="E12" s="46">
        <f>'G-1'!E12+'G-3'!E12+'G-4'!E12</f>
        <v>5</v>
      </c>
      <c r="F12" s="6">
        <f t="shared" si="0"/>
        <v>598</v>
      </c>
      <c r="G12" s="2"/>
      <c r="H12" s="19" t="s">
        <v>6</v>
      </c>
      <c r="I12" s="46">
        <f>'G-1'!I12+'G-3'!I12+'G-4'!I12</f>
        <v>84</v>
      </c>
      <c r="J12" s="46">
        <f>'G-1'!J12+'G-3'!J12+'G-4'!J12</f>
        <v>414</v>
      </c>
      <c r="K12" s="46">
        <f>'G-1'!K12+'G-3'!K12+'G-4'!K12</f>
        <v>21</v>
      </c>
      <c r="L12" s="46">
        <f>'G-1'!L12+'G-3'!L12+'G-4'!L12</f>
        <v>6</v>
      </c>
      <c r="M12" s="6">
        <f t="shared" si="1"/>
        <v>513</v>
      </c>
      <c r="N12" s="2">
        <f>F22+M10+M11+M12</f>
        <v>1957</v>
      </c>
      <c r="O12" s="19" t="s">
        <v>32</v>
      </c>
      <c r="P12" s="46">
        <f>'G-1'!P12+'G-3'!P12+'G-4'!P12</f>
        <v>100</v>
      </c>
      <c r="Q12" s="46">
        <f>'G-1'!Q12+'G-3'!Q12+'G-4'!Q12</f>
        <v>349</v>
      </c>
      <c r="R12" s="46">
        <f>'G-1'!R12+'G-3'!R12+'G-4'!R12</f>
        <v>29</v>
      </c>
      <c r="S12" s="46">
        <f>'G-1'!S12+'G-3'!S12+'G-4'!S12</f>
        <v>5</v>
      </c>
      <c r="T12" s="6">
        <f t="shared" si="2"/>
        <v>469.5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101</v>
      </c>
      <c r="C13" s="46">
        <f>'G-1'!C13+'G-3'!C13+'G-4'!C13</f>
        <v>382</v>
      </c>
      <c r="D13" s="46">
        <f>'G-1'!D13+'G-3'!D13+'G-4'!D13</f>
        <v>44</v>
      </c>
      <c r="E13" s="46">
        <f>'G-1'!E13+'G-3'!E13+'G-4'!E13</f>
        <v>12</v>
      </c>
      <c r="F13" s="6">
        <f t="shared" si="0"/>
        <v>550.5</v>
      </c>
      <c r="G13" s="2">
        <f t="shared" ref="G13:G19" si="3">F10+F11+F12+F13</f>
        <v>2267.5</v>
      </c>
      <c r="H13" s="19" t="s">
        <v>7</v>
      </c>
      <c r="I13" s="46">
        <f>'G-1'!I13+'G-3'!I13+'G-4'!I13</f>
        <v>93</v>
      </c>
      <c r="J13" s="46">
        <f>'G-1'!J13+'G-3'!J13+'G-4'!J13</f>
        <v>401</v>
      </c>
      <c r="K13" s="46">
        <f>'G-1'!K13+'G-3'!K13+'G-4'!K13</f>
        <v>30</v>
      </c>
      <c r="L13" s="46">
        <f>'G-1'!L13+'G-3'!L13+'G-4'!L13</f>
        <v>0</v>
      </c>
      <c r="M13" s="6">
        <f t="shared" si="1"/>
        <v>507.5</v>
      </c>
      <c r="N13" s="2">
        <f t="shared" ref="N13:N18" si="4">M10+M11+M12+M13</f>
        <v>2006.5</v>
      </c>
      <c r="O13" s="19" t="s">
        <v>33</v>
      </c>
      <c r="P13" s="46">
        <f>'G-1'!P13+'G-3'!P13+'G-4'!P13</f>
        <v>77</v>
      </c>
      <c r="Q13" s="46">
        <f>'G-1'!Q13+'G-3'!Q13+'G-4'!Q13</f>
        <v>318</v>
      </c>
      <c r="R13" s="46">
        <f>'G-1'!R13+'G-3'!R13+'G-4'!R13</f>
        <v>23</v>
      </c>
      <c r="S13" s="46">
        <f>'G-1'!S13+'G-3'!S13+'G-4'!S13</f>
        <v>6</v>
      </c>
      <c r="T13" s="6">
        <f t="shared" si="2"/>
        <v>417.5</v>
      </c>
      <c r="U13" s="2">
        <f t="shared" ref="U13:U21" si="5">T10+T11+T12+T13</f>
        <v>1790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92</v>
      </c>
      <c r="C14" s="46">
        <f>'G-1'!C14+'G-3'!C14+'G-4'!C14</f>
        <v>340</v>
      </c>
      <c r="D14" s="46">
        <f>'G-1'!D14+'G-3'!D14+'G-4'!D14</f>
        <v>31</v>
      </c>
      <c r="E14" s="46">
        <f>'G-1'!E14+'G-3'!E14+'G-4'!E14</f>
        <v>8</v>
      </c>
      <c r="F14" s="6">
        <f t="shared" si="0"/>
        <v>468</v>
      </c>
      <c r="G14" s="2">
        <f t="shared" si="3"/>
        <v>2168.5</v>
      </c>
      <c r="H14" s="19" t="s">
        <v>9</v>
      </c>
      <c r="I14" s="46">
        <f>'G-1'!I14+'G-3'!I14+'G-4'!I14</f>
        <v>69</v>
      </c>
      <c r="J14" s="46">
        <f>'G-1'!J14+'G-3'!J14+'G-4'!J14</f>
        <v>350</v>
      </c>
      <c r="K14" s="46">
        <f>'G-1'!K14+'G-3'!K14+'G-4'!K14</f>
        <v>26</v>
      </c>
      <c r="L14" s="46">
        <f>'G-1'!L14+'G-3'!L14+'G-4'!L14</f>
        <v>6</v>
      </c>
      <c r="M14" s="6">
        <f t="shared" si="1"/>
        <v>451.5</v>
      </c>
      <c r="N14" s="2">
        <f t="shared" si="4"/>
        <v>1994.5</v>
      </c>
      <c r="O14" s="19" t="s">
        <v>29</v>
      </c>
      <c r="P14" s="46">
        <f>'G-1'!P14+'G-3'!P14+'G-4'!P14</f>
        <v>99</v>
      </c>
      <c r="Q14" s="46">
        <f>'G-1'!Q14+'G-3'!Q14+'G-4'!Q14</f>
        <v>368</v>
      </c>
      <c r="R14" s="46">
        <f>'G-1'!R14+'G-3'!R14+'G-4'!R14</f>
        <v>25</v>
      </c>
      <c r="S14" s="46">
        <f>'G-1'!S14+'G-3'!S14+'G-4'!S14</f>
        <v>4</v>
      </c>
      <c r="T14" s="6">
        <f t="shared" si="2"/>
        <v>477.5</v>
      </c>
      <c r="U14" s="2">
        <f t="shared" si="5"/>
        <v>1803.5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114</v>
      </c>
      <c r="C15" s="46">
        <f>'G-1'!C15+'G-3'!C15+'G-4'!C15</f>
        <v>341</v>
      </c>
      <c r="D15" s="46">
        <f>'G-1'!D15+'G-3'!D15+'G-4'!D15</f>
        <v>31</v>
      </c>
      <c r="E15" s="46">
        <f>'G-1'!E15+'G-3'!E15+'G-4'!E15</f>
        <v>9</v>
      </c>
      <c r="F15" s="6">
        <f t="shared" si="0"/>
        <v>482.5</v>
      </c>
      <c r="G15" s="2">
        <f t="shared" si="3"/>
        <v>2099</v>
      </c>
      <c r="H15" s="19" t="s">
        <v>12</v>
      </c>
      <c r="I15" s="46">
        <f>'G-1'!I15+'G-3'!I15+'G-4'!I15</f>
        <v>73</v>
      </c>
      <c r="J15" s="46">
        <f>'G-1'!J15+'G-3'!J15+'G-4'!J15</f>
        <v>336</v>
      </c>
      <c r="K15" s="46">
        <f>'G-1'!K15+'G-3'!K15+'G-4'!K15</f>
        <v>24</v>
      </c>
      <c r="L15" s="46">
        <f>'G-1'!L15+'G-3'!L15+'G-4'!L15</f>
        <v>3</v>
      </c>
      <c r="M15" s="6">
        <f t="shared" si="1"/>
        <v>428</v>
      </c>
      <c r="N15" s="2">
        <f t="shared" si="4"/>
        <v>1900</v>
      </c>
      <c r="O15" s="18" t="s">
        <v>30</v>
      </c>
      <c r="P15" s="46">
        <f>'G-1'!P15+'G-3'!P15+'G-4'!P15</f>
        <v>117</v>
      </c>
      <c r="Q15" s="46">
        <f>'G-1'!Q15+'G-3'!Q15+'G-4'!Q15</f>
        <v>410</v>
      </c>
      <c r="R15" s="46">
        <f>'G-1'!R15+'G-3'!R15+'G-4'!R15</f>
        <v>24</v>
      </c>
      <c r="S15" s="46">
        <f>'G-1'!S15+'G-3'!S15+'G-4'!S15</f>
        <v>3</v>
      </c>
      <c r="T15" s="6">
        <f t="shared" si="2"/>
        <v>524</v>
      </c>
      <c r="U15" s="2">
        <f t="shared" si="5"/>
        <v>1888.5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112</v>
      </c>
      <c r="C16" s="46">
        <f>'G-1'!C16+'G-3'!C16+'G-4'!C16</f>
        <v>300</v>
      </c>
      <c r="D16" s="46">
        <f>'G-1'!D16+'G-3'!D16+'G-4'!D16</f>
        <v>31</v>
      </c>
      <c r="E16" s="46">
        <f>'G-1'!E16+'G-3'!E16+'G-4'!E16</f>
        <v>10</v>
      </c>
      <c r="F16" s="6">
        <f t="shared" si="0"/>
        <v>443</v>
      </c>
      <c r="G16" s="2">
        <f t="shared" si="3"/>
        <v>1944</v>
      </c>
      <c r="H16" s="19" t="s">
        <v>15</v>
      </c>
      <c r="I16" s="46">
        <f>'G-1'!I16+'G-3'!I16+'G-4'!I16</f>
        <v>72</v>
      </c>
      <c r="J16" s="46">
        <f>'G-1'!J16+'G-3'!J16+'G-4'!J16</f>
        <v>345</v>
      </c>
      <c r="K16" s="46">
        <f>'G-1'!K16+'G-3'!K16+'G-4'!K16</f>
        <v>31</v>
      </c>
      <c r="L16" s="46">
        <f>'G-1'!L16+'G-3'!L16+'G-4'!L16</f>
        <v>6</v>
      </c>
      <c r="M16" s="6">
        <f t="shared" si="1"/>
        <v>458</v>
      </c>
      <c r="N16" s="2">
        <f t="shared" si="4"/>
        <v>1845</v>
      </c>
      <c r="O16" s="19" t="s">
        <v>8</v>
      </c>
      <c r="P16" s="46">
        <f>'G-1'!P16+'G-3'!P16+'G-4'!P16</f>
        <v>86</v>
      </c>
      <c r="Q16" s="46">
        <f>'G-1'!Q16+'G-3'!Q16+'G-4'!Q16</f>
        <v>399</v>
      </c>
      <c r="R16" s="46">
        <f>'G-1'!R16+'G-3'!R16+'G-4'!R16</f>
        <v>30</v>
      </c>
      <c r="S16" s="46">
        <f>'G-1'!S16+'G-3'!S16+'G-4'!S16</f>
        <v>4</v>
      </c>
      <c r="T16" s="6">
        <f t="shared" si="2"/>
        <v>512</v>
      </c>
      <c r="U16" s="2">
        <f t="shared" si="5"/>
        <v>1931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106</v>
      </c>
      <c r="C17" s="46">
        <f>'G-1'!C17+'G-3'!C17+'G-4'!C17</f>
        <v>317</v>
      </c>
      <c r="D17" s="46">
        <f>'G-1'!D17+'G-3'!D17+'G-4'!D17</f>
        <v>27</v>
      </c>
      <c r="E17" s="46">
        <f>'G-1'!E17+'G-3'!E17+'G-4'!E17</f>
        <v>6</v>
      </c>
      <c r="F17" s="6">
        <f t="shared" si="0"/>
        <v>439</v>
      </c>
      <c r="G17" s="2">
        <f t="shared" si="3"/>
        <v>1832.5</v>
      </c>
      <c r="H17" s="19" t="s">
        <v>18</v>
      </c>
      <c r="I17" s="46">
        <f>'G-1'!I17+'G-3'!I17+'G-4'!I17</f>
        <v>76</v>
      </c>
      <c r="J17" s="46">
        <f>'G-1'!J17+'G-3'!J17+'G-4'!J17</f>
        <v>314</v>
      </c>
      <c r="K17" s="46">
        <f>'G-1'!K17+'G-3'!K17+'G-4'!K17</f>
        <v>21</v>
      </c>
      <c r="L17" s="46">
        <f>'G-1'!L17+'G-3'!L17+'G-4'!L17</f>
        <v>6</v>
      </c>
      <c r="M17" s="6">
        <f t="shared" si="1"/>
        <v>409</v>
      </c>
      <c r="N17" s="2">
        <f t="shared" si="4"/>
        <v>1746.5</v>
      </c>
      <c r="O17" s="19" t="s">
        <v>10</v>
      </c>
      <c r="P17" s="46">
        <f>'G-1'!P17+'G-3'!P17+'G-4'!P17</f>
        <v>120</v>
      </c>
      <c r="Q17" s="46">
        <f>'G-1'!Q17+'G-3'!Q17+'G-4'!Q17</f>
        <v>377</v>
      </c>
      <c r="R17" s="46">
        <f>'G-1'!R17+'G-3'!R17+'G-4'!R17</f>
        <v>31</v>
      </c>
      <c r="S17" s="46">
        <f>'G-1'!S17+'G-3'!S17+'G-4'!S17</f>
        <v>6</v>
      </c>
      <c r="T17" s="6">
        <f t="shared" si="2"/>
        <v>514</v>
      </c>
      <c r="U17" s="2">
        <f t="shared" si="5"/>
        <v>2027.5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91</v>
      </c>
      <c r="C18" s="46">
        <f>'G-1'!C18+'G-3'!C18+'G-4'!C18</f>
        <v>306</v>
      </c>
      <c r="D18" s="46">
        <f>'G-1'!D18+'G-3'!D18+'G-4'!D18</f>
        <v>34</v>
      </c>
      <c r="E18" s="46">
        <f>'G-1'!E18+'G-3'!E18+'G-4'!E18</f>
        <v>7</v>
      </c>
      <c r="F18" s="6">
        <f t="shared" si="0"/>
        <v>437</v>
      </c>
      <c r="G18" s="2">
        <f t="shared" si="3"/>
        <v>1801.5</v>
      </c>
      <c r="H18" s="19" t="s">
        <v>20</v>
      </c>
      <c r="I18" s="46">
        <f>'G-1'!I18+'G-3'!I18+'G-4'!I18</f>
        <v>72</v>
      </c>
      <c r="J18" s="46">
        <f>'G-1'!J18+'G-3'!J18+'G-4'!J18</f>
        <v>314</v>
      </c>
      <c r="K18" s="46">
        <f>'G-1'!K18+'G-3'!K18+'G-4'!K18</f>
        <v>24</v>
      </c>
      <c r="L18" s="46">
        <f>'G-1'!L18+'G-3'!L18+'G-4'!L18</f>
        <v>1</v>
      </c>
      <c r="M18" s="6">
        <f t="shared" si="1"/>
        <v>400.5</v>
      </c>
      <c r="N18" s="2">
        <f t="shared" si="4"/>
        <v>1695.5</v>
      </c>
      <c r="O18" s="19" t="s">
        <v>13</v>
      </c>
      <c r="P18" s="46">
        <f>'G-1'!P18+'G-3'!P18+'G-4'!P18</f>
        <v>108</v>
      </c>
      <c r="Q18" s="46">
        <f>'G-1'!Q18+'G-3'!Q18+'G-4'!Q18</f>
        <v>350</v>
      </c>
      <c r="R18" s="46">
        <f>'G-1'!R18+'G-3'!R18+'G-4'!R18</f>
        <v>32</v>
      </c>
      <c r="S18" s="46">
        <f>'G-1'!S18+'G-3'!S18+'G-4'!S18</f>
        <v>4</v>
      </c>
      <c r="T18" s="6">
        <f t="shared" si="2"/>
        <v>478</v>
      </c>
      <c r="U18" s="2">
        <f t="shared" si="5"/>
        <v>2028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116</v>
      </c>
      <c r="C19" s="47">
        <f>'G-1'!C19+'G-3'!C19+'G-4'!C19</f>
        <v>292</v>
      </c>
      <c r="D19" s="47">
        <f>'G-1'!D19+'G-3'!D19+'G-4'!D19</f>
        <v>28</v>
      </c>
      <c r="E19" s="47">
        <f>'G-1'!E19+'G-3'!E19+'G-4'!E19</f>
        <v>13</v>
      </c>
      <c r="F19" s="7">
        <f t="shared" si="0"/>
        <v>438.5</v>
      </c>
      <c r="G19" s="3">
        <f t="shared" si="3"/>
        <v>1757.5</v>
      </c>
      <c r="H19" s="20" t="s">
        <v>22</v>
      </c>
      <c r="I19" s="46">
        <f>'G-1'!I19+'G-3'!I19+'G-4'!I19</f>
        <v>95</v>
      </c>
      <c r="J19" s="46">
        <f>'G-1'!J19+'G-3'!J19+'G-4'!J19</f>
        <v>377</v>
      </c>
      <c r="K19" s="46">
        <f>'G-1'!K19+'G-3'!K19+'G-4'!K19</f>
        <v>28</v>
      </c>
      <c r="L19" s="46">
        <f>'G-1'!L19+'G-3'!L19+'G-4'!L19</f>
        <v>5</v>
      </c>
      <c r="M19" s="6">
        <f t="shared" si="1"/>
        <v>493</v>
      </c>
      <c r="N19" s="2">
        <f>M16+M17+M18+M19</f>
        <v>1760.5</v>
      </c>
      <c r="O19" s="19" t="s">
        <v>16</v>
      </c>
      <c r="P19" s="46">
        <f>'G-1'!P19+'G-3'!P19+'G-4'!P19</f>
        <v>115</v>
      </c>
      <c r="Q19" s="46">
        <f>'G-1'!Q19+'G-3'!Q19+'G-4'!Q19</f>
        <v>375</v>
      </c>
      <c r="R19" s="46">
        <f>'G-1'!R19+'G-3'!R19+'G-4'!R19</f>
        <v>30</v>
      </c>
      <c r="S19" s="46">
        <f>'G-1'!S19+'G-3'!S19+'G-4'!S19</f>
        <v>3</v>
      </c>
      <c r="T19" s="6">
        <f t="shared" si="2"/>
        <v>500</v>
      </c>
      <c r="U19" s="2">
        <f t="shared" si="5"/>
        <v>2004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119</v>
      </c>
      <c r="C20" s="45">
        <f>'G-1'!C20+'G-3'!C20+'G-4'!C20</f>
        <v>261</v>
      </c>
      <c r="D20" s="45">
        <f>'G-1'!D20+'G-3'!D20+'G-4'!D20</f>
        <v>28</v>
      </c>
      <c r="E20" s="45">
        <f>'G-1'!E20+'G-3'!E20+'G-4'!E20</f>
        <v>8</v>
      </c>
      <c r="F20" s="8">
        <f t="shared" si="0"/>
        <v>396.5</v>
      </c>
      <c r="G20" s="35"/>
      <c r="H20" s="19" t="s">
        <v>24</v>
      </c>
      <c r="I20" s="46">
        <f>'G-1'!I20+'G-3'!I20+'G-4'!I20</f>
        <v>91</v>
      </c>
      <c r="J20" s="46">
        <f>'G-1'!J20+'G-3'!J20+'G-4'!J20</f>
        <v>400</v>
      </c>
      <c r="K20" s="46">
        <f>'G-1'!K20+'G-3'!K20+'G-4'!K20</f>
        <v>23</v>
      </c>
      <c r="L20" s="46">
        <f>'G-1'!L20+'G-3'!L20+'G-4'!L20</f>
        <v>9</v>
      </c>
      <c r="M20" s="8">
        <f t="shared" si="1"/>
        <v>514</v>
      </c>
      <c r="N20" s="2">
        <f>M17+M18+M19+M20</f>
        <v>1816.5</v>
      </c>
      <c r="O20" s="19" t="s">
        <v>45</v>
      </c>
      <c r="P20" s="46">
        <f>'G-1'!P20+'G-3'!P20+'G-4'!P20</f>
        <v>75</v>
      </c>
      <c r="Q20" s="46">
        <f>'G-1'!Q20+'G-3'!Q20+'G-4'!Q20</f>
        <v>331</v>
      </c>
      <c r="R20" s="46">
        <f>'G-1'!R20+'G-3'!R20+'G-4'!R20</f>
        <v>24</v>
      </c>
      <c r="S20" s="46">
        <f>'G-1'!S20+'G-3'!S20+'G-4'!S20</f>
        <v>9</v>
      </c>
      <c r="T20" s="8">
        <f t="shared" si="2"/>
        <v>439</v>
      </c>
      <c r="U20" s="2">
        <f t="shared" si="5"/>
        <v>1931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117</v>
      </c>
      <c r="C21" s="45">
        <f>'G-1'!C21+'G-3'!C21+'G-4'!C21</f>
        <v>276</v>
      </c>
      <c r="D21" s="45">
        <f>'G-1'!D21+'G-3'!D21+'G-4'!D21</f>
        <v>26</v>
      </c>
      <c r="E21" s="45">
        <f>'G-1'!E21+'G-3'!E21+'G-4'!E21</f>
        <v>7</v>
      </c>
      <c r="F21" s="6">
        <f t="shared" si="0"/>
        <v>404</v>
      </c>
      <c r="G21" s="36"/>
      <c r="H21" s="20" t="s">
        <v>25</v>
      </c>
      <c r="I21" s="46">
        <f>'G-1'!I21+'G-3'!I21+'G-4'!I21</f>
        <v>105</v>
      </c>
      <c r="J21" s="46">
        <f>'G-1'!J21+'G-3'!J21+'G-4'!J21</f>
        <v>402</v>
      </c>
      <c r="K21" s="46">
        <f>'G-1'!K21+'G-3'!K21+'G-4'!K21</f>
        <v>26</v>
      </c>
      <c r="L21" s="46">
        <f>'G-1'!L21+'G-3'!L21+'G-4'!L21</f>
        <v>11</v>
      </c>
      <c r="M21" s="6">
        <f t="shared" si="1"/>
        <v>534</v>
      </c>
      <c r="N21" s="2">
        <f>M18+M19+M20+M21</f>
        <v>1941.5</v>
      </c>
      <c r="O21" s="21" t="s">
        <v>46</v>
      </c>
      <c r="P21" s="47">
        <f>'G-1'!P21+'G-3'!P21+'G-4'!P21</f>
        <v>66</v>
      </c>
      <c r="Q21" s="47">
        <f>'G-1'!Q21+'G-3'!Q21+'G-4'!Q21</f>
        <v>310</v>
      </c>
      <c r="R21" s="47">
        <f>'G-1'!R21+'G-3'!R21+'G-4'!R21</f>
        <v>24</v>
      </c>
      <c r="S21" s="47">
        <f>'G-1'!S21+'G-3'!S21+'G-4'!S21</f>
        <v>4</v>
      </c>
      <c r="T21" s="7">
        <f t="shared" si="2"/>
        <v>401</v>
      </c>
      <c r="U21" s="3">
        <f t="shared" si="5"/>
        <v>1818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88</v>
      </c>
      <c r="C22" s="45">
        <f>'G-1'!C22+'G-3'!C22+'G-4'!C22</f>
        <v>326</v>
      </c>
      <c r="D22" s="45">
        <f>'G-1'!D22+'G-3'!D22+'G-4'!D22</f>
        <v>29</v>
      </c>
      <c r="E22" s="45">
        <f>'G-1'!E22+'G-3'!E22+'G-4'!E22</f>
        <v>12</v>
      </c>
      <c r="F22" s="6">
        <f t="shared" si="0"/>
        <v>458</v>
      </c>
      <c r="G22" s="2"/>
      <c r="H22" s="21" t="s">
        <v>26</v>
      </c>
      <c r="I22" s="46">
        <f>'G-1'!I22+'G-3'!I22+'G-4'!I22</f>
        <v>104</v>
      </c>
      <c r="J22" s="46">
        <f>'G-1'!J22+'G-3'!J22+'G-4'!J22</f>
        <v>299</v>
      </c>
      <c r="K22" s="46">
        <f>'G-1'!K22+'G-3'!K22+'G-4'!K22</f>
        <v>19</v>
      </c>
      <c r="L22" s="46">
        <f>'G-1'!L22+'G-3'!L22+'G-4'!L22</f>
        <v>7</v>
      </c>
      <c r="M22" s="6">
        <f t="shared" si="1"/>
        <v>406.5</v>
      </c>
      <c r="N22" s="3">
        <f>M19+M20+M21+M22</f>
        <v>1947.5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2267.5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2006.5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2028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64</v>
      </c>
      <c r="G24" s="88"/>
      <c r="H24" s="170"/>
      <c r="I24" s="171"/>
      <c r="J24" s="82" t="s">
        <v>72</v>
      </c>
      <c r="K24" s="86"/>
      <c r="L24" s="86"/>
      <c r="M24" s="87" t="s">
        <v>75</v>
      </c>
      <c r="N24" s="88"/>
      <c r="O24" s="170"/>
      <c r="P24" s="171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C6" sqref="C6:E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111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112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76 X CARRERA 59</v>
      </c>
      <c r="D5" s="222"/>
      <c r="E5" s="222"/>
      <c r="F5" s="111"/>
      <c r="G5" s="112"/>
      <c r="H5" s="103" t="s">
        <v>53</v>
      </c>
      <c r="I5" s="223">
        <f>'G-1'!L5</f>
        <v>0</v>
      </c>
      <c r="J5" s="223"/>
    </row>
    <row r="6" spans="1:10" x14ac:dyDescent="0.2">
      <c r="A6" s="179" t="s">
        <v>113</v>
      </c>
      <c r="B6" s="179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42514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114</v>
      </c>
      <c r="B8" s="229" t="s">
        <v>115</v>
      </c>
      <c r="C8" s="227" t="s">
        <v>116</v>
      </c>
      <c r="D8" s="229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1" t="s">
        <v>122</v>
      </c>
      <c r="J8" s="233" t="s">
        <v>123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124</v>
      </c>
      <c r="B10" s="238">
        <v>2</v>
      </c>
      <c r="C10" s="122"/>
      <c r="D10" s="123" t="s">
        <v>125</v>
      </c>
      <c r="E10" s="75">
        <v>2</v>
      </c>
      <c r="F10" s="75">
        <v>8</v>
      </c>
      <c r="G10" s="75">
        <v>0</v>
      </c>
      <c r="H10" s="75">
        <v>0</v>
      </c>
      <c r="I10" s="75">
        <f>E10*0.5+F10+G10*2+H10*2.5</f>
        <v>9</v>
      </c>
      <c r="J10" s="124">
        <f>IF(I10=0,"0,00",I10/SUM(I10:I12)*100)</f>
        <v>1.411764705882353</v>
      </c>
    </row>
    <row r="11" spans="1:10" x14ac:dyDescent="0.2">
      <c r="A11" s="236"/>
      <c r="B11" s="239"/>
      <c r="C11" s="122" t="s">
        <v>126</v>
      </c>
      <c r="D11" s="125" t="s">
        <v>127</v>
      </c>
      <c r="E11" s="126">
        <v>94</v>
      </c>
      <c r="F11" s="126">
        <v>354</v>
      </c>
      <c r="G11" s="126">
        <v>50</v>
      </c>
      <c r="H11" s="126">
        <v>11</v>
      </c>
      <c r="I11" s="126">
        <f t="shared" ref="I11:I45" si="0">E11*0.5+F11+G11*2+H11*2.5</f>
        <v>528.5</v>
      </c>
      <c r="J11" s="127">
        <f>IF(I11=0,"0,00",I11/SUM(I10:I12)*100)</f>
        <v>82.901960784313715</v>
      </c>
    </row>
    <row r="12" spans="1:10" x14ac:dyDescent="0.2">
      <c r="A12" s="236"/>
      <c r="B12" s="239"/>
      <c r="C12" s="128" t="s">
        <v>137</v>
      </c>
      <c r="D12" s="129" t="s">
        <v>128</v>
      </c>
      <c r="E12" s="74">
        <v>20</v>
      </c>
      <c r="F12" s="74">
        <v>85</v>
      </c>
      <c r="G12" s="74">
        <v>0</v>
      </c>
      <c r="H12" s="74">
        <v>2</v>
      </c>
      <c r="I12" s="130">
        <f t="shared" si="0"/>
        <v>100</v>
      </c>
      <c r="J12" s="131">
        <f>IF(I12=0,"0,00",I12/SUM(I10:I12)*100)</f>
        <v>15.686274509803921</v>
      </c>
    </row>
    <row r="13" spans="1:10" x14ac:dyDescent="0.2">
      <c r="A13" s="236"/>
      <c r="B13" s="239"/>
      <c r="C13" s="132"/>
      <c r="D13" s="123" t="s">
        <v>125</v>
      </c>
      <c r="E13" s="75">
        <v>7</v>
      </c>
      <c r="F13" s="75">
        <v>14</v>
      </c>
      <c r="G13" s="75">
        <v>0</v>
      </c>
      <c r="H13" s="75">
        <v>0</v>
      </c>
      <c r="I13" s="75">
        <f t="shared" si="0"/>
        <v>17.5</v>
      </c>
      <c r="J13" s="124">
        <f>IF(I13=0,"0,00",I13/SUM(I13:I15)*100)</f>
        <v>2.5773195876288657</v>
      </c>
    </row>
    <row r="14" spans="1:10" x14ac:dyDescent="0.2">
      <c r="A14" s="236"/>
      <c r="B14" s="239"/>
      <c r="C14" s="122" t="s">
        <v>129</v>
      </c>
      <c r="D14" s="125" t="s">
        <v>127</v>
      </c>
      <c r="E14" s="126">
        <v>97</v>
      </c>
      <c r="F14" s="126">
        <v>384</v>
      </c>
      <c r="G14" s="126">
        <v>36</v>
      </c>
      <c r="H14" s="126">
        <v>9</v>
      </c>
      <c r="I14" s="126">
        <f t="shared" si="0"/>
        <v>527</v>
      </c>
      <c r="J14" s="127">
        <f>IF(I14=0,"0,00",I14/SUM(I13:I15)*100)</f>
        <v>77.614138438880715</v>
      </c>
    </row>
    <row r="15" spans="1:10" x14ac:dyDescent="0.2">
      <c r="A15" s="236"/>
      <c r="B15" s="239"/>
      <c r="C15" s="128" t="s">
        <v>138</v>
      </c>
      <c r="D15" s="129" t="s">
        <v>128</v>
      </c>
      <c r="E15" s="74">
        <v>22</v>
      </c>
      <c r="F15" s="74">
        <v>111</v>
      </c>
      <c r="G15" s="74">
        <v>0</v>
      </c>
      <c r="H15" s="74">
        <v>5</v>
      </c>
      <c r="I15" s="130">
        <f t="shared" si="0"/>
        <v>134.5</v>
      </c>
      <c r="J15" s="131">
        <f>IF(I15=0,"0,00",I15/SUM(I13:I15)*100)</f>
        <v>19.808541973490428</v>
      </c>
    </row>
    <row r="16" spans="1:10" x14ac:dyDescent="0.2">
      <c r="A16" s="236"/>
      <c r="B16" s="239"/>
      <c r="C16" s="132"/>
      <c r="D16" s="123" t="s">
        <v>125</v>
      </c>
      <c r="E16" s="75">
        <v>4</v>
      </c>
      <c r="F16" s="75">
        <v>20</v>
      </c>
      <c r="G16" s="75">
        <v>0</v>
      </c>
      <c r="H16" s="75">
        <v>0</v>
      </c>
      <c r="I16" s="75">
        <f t="shared" si="0"/>
        <v>22</v>
      </c>
      <c r="J16" s="124">
        <f>IF(I16=0,"0,00",I16/SUM(I16:I18)*100)</f>
        <v>3.7931034482758621</v>
      </c>
    </row>
    <row r="17" spans="1:10" x14ac:dyDescent="0.2">
      <c r="A17" s="236"/>
      <c r="B17" s="239"/>
      <c r="C17" s="122" t="s">
        <v>130</v>
      </c>
      <c r="D17" s="125" t="s">
        <v>127</v>
      </c>
      <c r="E17" s="126">
        <v>62</v>
      </c>
      <c r="F17" s="126">
        <v>317</v>
      </c>
      <c r="G17" s="126">
        <v>40</v>
      </c>
      <c r="H17" s="126">
        <v>11</v>
      </c>
      <c r="I17" s="126">
        <f t="shared" si="0"/>
        <v>455.5</v>
      </c>
      <c r="J17" s="127">
        <f>IF(I17=0,"0,00",I17/SUM(I16:I18)*100)</f>
        <v>78.534482758620697</v>
      </c>
    </row>
    <row r="18" spans="1:10" x14ac:dyDescent="0.2">
      <c r="A18" s="237"/>
      <c r="B18" s="240"/>
      <c r="C18" s="133" t="s">
        <v>139</v>
      </c>
      <c r="D18" s="129" t="s">
        <v>128</v>
      </c>
      <c r="E18" s="74">
        <v>9</v>
      </c>
      <c r="F18" s="74">
        <v>93</v>
      </c>
      <c r="G18" s="74">
        <v>0</v>
      </c>
      <c r="H18" s="74">
        <v>2</v>
      </c>
      <c r="I18" s="130">
        <f t="shared" si="0"/>
        <v>102.5</v>
      </c>
      <c r="J18" s="131">
        <f>IF(I18=0,"0,00",I18/SUM(I16:I18)*100)</f>
        <v>17.672413793103448</v>
      </c>
    </row>
    <row r="19" spans="1:10" x14ac:dyDescent="0.2">
      <c r="A19" s="235" t="s">
        <v>131</v>
      </c>
      <c r="B19" s="238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132</v>
      </c>
      <c r="B28" s="238">
        <v>1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126</v>
      </c>
      <c r="D29" s="125" t="s">
        <v>127</v>
      </c>
      <c r="E29" s="126">
        <v>8</v>
      </c>
      <c r="F29" s="126">
        <v>11</v>
      </c>
      <c r="G29" s="126">
        <v>0</v>
      </c>
      <c r="H29" s="126">
        <v>0</v>
      </c>
      <c r="I29" s="126">
        <f t="shared" si="0"/>
        <v>15</v>
      </c>
      <c r="J29" s="127">
        <f>IF(I29=0,"0,00",I29/SUM(I28:I30)*100)</f>
        <v>41.095890410958901</v>
      </c>
    </row>
    <row r="30" spans="1:10" x14ac:dyDescent="0.2">
      <c r="A30" s="236"/>
      <c r="B30" s="239"/>
      <c r="C30" s="128" t="s">
        <v>143</v>
      </c>
      <c r="D30" s="129" t="s">
        <v>128</v>
      </c>
      <c r="E30" s="74">
        <v>9</v>
      </c>
      <c r="F30" s="74">
        <v>17</v>
      </c>
      <c r="G30" s="74">
        <v>0</v>
      </c>
      <c r="H30" s="74">
        <v>0</v>
      </c>
      <c r="I30" s="130">
        <f t="shared" si="0"/>
        <v>21.5</v>
      </c>
      <c r="J30" s="131">
        <f>IF(I30=0,"0,00",I30/SUM(I28:I30)*100)</f>
        <v>58.904109589041099</v>
      </c>
    </row>
    <row r="31" spans="1:10" x14ac:dyDescent="0.2">
      <c r="A31" s="236"/>
      <c r="B31" s="23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129</v>
      </c>
      <c r="D32" s="125" t="s">
        <v>127</v>
      </c>
      <c r="E32" s="126">
        <v>3</v>
      </c>
      <c r="F32" s="126">
        <v>3</v>
      </c>
      <c r="G32" s="126">
        <v>0</v>
      </c>
      <c r="H32" s="126">
        <v>1</v>
      </c>
      <c r="I32" s="126">
        <f t="shared" si="0"/>
        <v>7</v>
      </c>
      <c r="J32" s="127">
        <f>IF(I32=0,"0,00",I32/SUM(I31:I33)*100)</f>
        <v>34.146341463414636</v>
      </c>
    </row>
    <row r="33" spans="1:10" x14ac:dyDescent="0.2">
      <c r="A33" s="236"/>
      <c r="B33" s="239"/>
      <c r="C33" s="128" t="s">
        <v>144</v>
      </c>
      <c r="D33" s="129" t="s">
        <v>128</v>
      </c>
      <c r="E33" s="74">
        <v>3</v>
      </c>
      <c r="F33" s="74">
        <v>12</v>
      </c>
      <c r="G33" s="74">
        <v>0</v>
      </c>
      <c r="H33" s="74">
        <v>0</v>
      </c>
      <c r="I33" s="130">
        <f t="shared" si="0"/>
        <v>13.5</v>
      </c>
      <c r="J33" s="131">
        <f>IF(I33=0,"0,00",I33/SUM(I31:I33)*100)</f>
        <v>65.853658536585371</v>
      </c>
    </row>
    <row r="34" spans="1:10" x14ac:dyDescent="0.2">
      <c r="A34" s="236"/>
      <c r="B34" s="239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130</v>
      </c>
      <c r="D35" s="125" t="s">
        <v>127</v>
      </c>
      <c r="E35" s="126">
        <v>2</v>
      </c>
      <c r="F35" s="126">
        <v>6</v>
      </c>
      <c r="G35" s="126">
        <v>0</v>
      </c>
      <c r="H35" s="126">
        <v>0</v>
      </c>
      <c r="I35" s="126">
        <f t="shared" si="0"/>
        <v>7</v>
      </c>
      <c r="J35" s="127">
        <f>IF(I35=0,"0,00",I35/SUM(I34:I36)*100)</f>
        <v>35</v>
      </c>
    </row>
    <row r="36" spans="1:10" x14ac:dyDescent="0.2">
      <c r="A36" s="237"/>
      <c r="B36" s="240"/>
      <c r="C36" s="133" t="s">
        <v>145</v>
      </c>
      <c r="D36" s="129" t="s">
        <v>128</v>
      </c>
      <c r="E36" s="74">
        <v>4</v>
      </c>
      <c r="F36" s="74">
        <v>11</v>
      </c>
      <c r="G36" s="74">
        <v>0</v>
      </c>
      <c r="H36" s="74">
        <v>0</v>
      </c>
      <c r="I36" s="130">
        <f t="shared" si="0"/>
        <v>13</v>
      </c>
      <c r="J36" s="131">
        <f>IF(I36=0,"0,00",I36/SUM(I34:I36)*100)</f>
        <v>65</v>
      </c>
    </row>
    <row r="37" spans="1:10" x14ac:dyDescent="0.2">
      <c r="A37" s="235" t="s">
        <v>133</v>
      </c>
      <c r="B37" s="238">
        <v>1</v>
      </c>
      <c r="C37" s="134"/>
      <c r="D37" s="123" t="s">
        <v>125</v>
      </c>
      <c r="E37" s="75">
        <v>15</v>
      </c>
      <c r="F37" s="75">
        <v>26</v>
      </c>
      <c r="G37" s="75">
        <v>0</v>
      </c>
      <c r="H37" s="75">
        <v>0</v>
      </c>
      <c r="I37" s="75">
        <f t="shared" si="0"/>
        <v>33.5</v>
      </c>
      <c r="J37" s="124">
        <f>IF(I37=0,"0,00",I37/SUM(I37:I39)*100)</f>
        <v>15.124153498871332</v>
      </c>
    </row>
    <row r="38" spans="1:10" x14ac:dyDescent="0.2">
      <c r="A38" s="236"/>
      <c r="B38" s="239"/>
      <c r="C38" s="122" t="s">
        <v>126</v>
      </c>
      <c r="D38" s="125" t="s">
        <v>127</v>
      </c>
      <c r="E38" s="126">
        <v>79</v>
      </c>
      <c r="F38" s="126">
        <v>128</v>
      </c>
      <c r="G38" s="126">
        <v>9</v>
      </c>
      <c r="H38" s="126">
        <v>1</v>
      </c>
      <c r="I38" s="126">
        <f t="shared" si="0"/>
        <v>188</v>
      </c>
      <c r="J38" s="127">
        <f>IF(I38=0,"0,00",I38/SUM(I37:I39)*100)</f>
        <v>84.875846501128677</v>
      </c>
    </row>
    <row r="39" spans="1:10" x14ac:dyDescent="0.2">
      <c r="A39" s="236"/>
      <c r="B39" s="239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125</v>
      </c>
      <c r="E40" s="75">
        <v>11</v>
      </c>
      <c r="F40" s="75">
        <v>23</v>
      </c>
      <c r="G40" s="75">
        <v>0</v>
      </c>
      <c r="H40" s="75">
        <v>3</v>
      </c>
      <c r="I40" s="75">
        <f t="shared" si="0"/>
        <v>36</v>
      </c>
      <c r="J40" s="124">
        <f>IF(I40=0,"0,00",I40/SUM(I40:I42)*100)</f>
        <v>15</v>
      </c>
    </row>
    <row r="41" spans="1:10" x14ac:dyDescent="0.2">
      <c r="A41" s="236"/>
      <c r="B41" s="239"/>
      <c r="C41" s="122" t="s">
        <v>129</v>
      </c>
      <c r="D41" s="125" t="s">
        <v>127</v>
      </c>
      <c r="E41" s="126">
        <v>66</v>
      </c>
      <c r="F41" s="126">
        <v>153</v>
      </c>
      <c r="G41" s="126">
        <v>9</v>
      </c>
      <c r="H41" s="126">
        <v>0</v>
      </c>
      <c r="I41" s="126">
        <f t="shared" si="0"/>
        <v>204</v>
      </c>
      <c r="J41" s="127">
        <f>IF(I41=0,"0,00",I41/SUM(I40:I42)*100)</f>
        <v>85</v>
      </c>
    </row>
    <row r="42" spans="1:10" x14ac:dyDescent="0.2">
      <c r="A42" s="236"/>
      <c r="B42" s="239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125</v>
      </c>
      <c r="E43" s="75">
        <v>14</v>
      </c>
      <c r="F43" s="75">
        <v>24</v>
      </c>
      <c r="G43" s="75">
        <v>0</v>
      </c>
      <c r="H43" s="75">
        <v>0</v>
      </c>
      <c r="I43" s="75">
        <f t="shared" si="0"/>
        <v>31</v>
      </c>
      <c r="J43" s="124">
        <f>IF(I43=0,"0,00",I43/SUM(I43:I45)*100)</f>
        <v>12.916666666666668</v>
      </c>
    </row>
    <row r="44" spans="1:10" x14ac:dyDescent="0.2">
      <c r="A44" s="236"/>
      <c r="B44" s="239"/>
      <c r="C44" s="122" t="s">
        <v>130</v>
      </c>
      <c r="D44" s="125" t="s">
        <v>127</v>
      </c>
      <c r="E44" s="126">
        <v>46</v>
      </c>
      <c r="F44" s="126">
        <v>170</v>
      </c>
      <c r="G44" s="126">
        <v>8</v>
      </c>
      <c r="H44" s="126">
        <v>0</v>
      </c>
      <c r="I44" s="126">
        <f t="shared" si="0"/>
        <v>209</v>
      </c>
      <c r="J44" s="127">
        <f>IF(I44=0,"0,00",I44/SUM(I43:I45)*100)</f>
        <v>87.083333333333329</v>
      </c>
    </row>
    <row r="45" spans="1:10" x14ac:dyDescent="0.2">
      <c r="A45" s="237"/>
      <c r="B45" s="240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S17" sqref="S1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3" t="s">
        <v>99</v>
      </c>
      <c r="M8" s="243"/>
      <c r="N8" s="243"/>
      <c r="O8" s="244" t="str">
        <f>'G-1'!D5</f>
        <v>CALLE 76 X CARRERA 59</v>
      </c>
      <c r="P8" s="244"/>
      <c r="Q8" s="244"/>
      <c r="R8" s="244"/>
      <c r="S8" s="244"/>
      <c r="T8" s="92"/>
      <c r="U8" s="92"/>
      <c r="V8" s="243" t="s">
        <v>100</v>
      </c>
      <c r="W8" s="243"/>
      <c r="X8" s="243"/>
      <c r="Y8" s="244">
        <f>'G-1'!L5</f>
        <v>0</v>
      </c>
      <c r="Z8" s="244"/>
      <c r="AA8" s="244"/>
      <c r="AB8" s="92"/>
      <c r="AC8" s="92"/>
      <c r="AD8" s="92"/>
      <c r="AE8" s="92"/>
      <c r="AF8" s="92"/>
      <c r="AG8" s="92"/>
      <c r="AH8" s="243" t="s">
        <v>101</v>
      </c>
      <c r="AI8" s="243"/>
      <c r="AJ8" s="247">
        <f>'G-1'!S6</f>
        <v>42514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135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103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1651.5</v>
      </c>
      <c r="AV12" s="97">
        <f t="shared" si="0"/>
        <v>1558.5</v>
      </c>
      <c r="AW12" s="97">
        <f t="shared" si="0"/>
        <v>1492</v>
      </c>
      <c r="AX12" s="97">
        <f t="shared" si="0"/>
        <v>1363</v>
      </c>
      <c r="AY12" s="97">
        <f t="shared" si="0"/>
        <v>1269.5</v>
      </c>
      <c r="AZ12" s="97">
        <f t="shared" si="0"/>
        <v>1252.5</v>
      </c>
      <c r="BA12" s="97">
        <f t="shared" si="0"/>
        <v>1234</v>
      </c>
      <c r="BB12" s="97"/>
      <c r="BC12" s="97"/>
      <c r="BD12" s="97"/>
      <c r="BE12" s="97">
        <f t="shared" ref="BE12:BQ12" si="1">P14</f>
        <v>1195</v>
      </c>
      <c r="BF12" s="97">
        <f t="shared" si="1"/>
        <v>1309.5</v>
      </c>
      <c r="BG12" s="97">
        <f t="shared" si="1"/>
        <v>1399</v>
      </c>
      <c r="BH12" s="97">
        <f t="shared" si="1"/>
        <v>1397.5</v>
      </c>
      <c r="BI12" s="97">
        <f t="shared" si="1"/>
        <v>1386.5</v>
      </c>
      <c r="BJ12" s="97">
        <f t="shared" si="1"/>
        <v>1316.5</v>
      </c>
      <c r="BK12" s="97">
        <f t="shared" si="1"/>
        <v>1296.5</v>
      </c>
      <c r="BL12" s="97">
        <f t="shared" si="1"/>
        <v>1245</v>
      </c>
      <c r="BM12" s="97">
        <f t="shared" si="1"/>
        <v>1179.5</v>
      </c>
      <c r="BN12" s="97">
        <f t="shared" si="1"/>
        <v>1218.5</v>
      </c>
      <c r="BO12" s="97">
        <f t="shared" si="1"/>
        <v>1251</v>
      </c>
      <c r="BP12" s="97">
        <f t="shared" si="1"/>
        <v>1366.5</v>
      </c>
      <c r="BQ12" s="97">
        <f t="shared" si="1"/>
        <v>1390.5</v>
      </c>
      <c r="BR12" s="97"/>
      <c r="BS12" s="97"/>
      <c r="BT12" s="97"/>
      <c r="BU12" s="97">
        <f t="shared" ref="BU12:CC12" si="2">AG14</f>
        <v>1228</v>
      </c>
      <c r="BV12" s="97">
        <f t="shared" si="2"/>
        <v>1275</v>
      </c>
      <c r="BW12" s="97">
        <f t="shared" si="2"/>
        <v>1356</v>
      </c>
      <c r="BX12" s="97">
        <f t="shared" si="2"/>
        <v>1383.5</v>
      </c>
      <c r="BY12" s="97">
        <f t="shared" si="2"/>
        <v>1453</v>
      </c>
      <c r="BZ12" s="97">
        <f t="shared" si="2"/>
        <v>1426</v>
      </c>
      <c r="CA12" s="97">
        <f t="shared" si="2"/>
        <v>1383</v>
      </c>
      <c r="CB12" s="97">
        <f t="shared" si="2"/>
        <v>1321.5</v>
      </c>
      <c r="CC12" s="97">
        <f t="shared" si="2"/>
        <v>1242</v>
      </c>
    </row>
    <row r="13" spans="1:81" ht="16.5" customHeight="1" x14ac:dyDescent="0.2">
      <c r="A13" s="100" t="s">
        <v>104</v>
      </c>
      <c r="B13" s="149">
        <f>'G-1'!F10</f>
        <v>424</v>
      </c>
      <c r="C13" s="149">
        <f>'G-1'!F11</f>
        <v>398.5</v>
      </c>
      <c r="D13" s="149">
        <f>'G-1'!F12</f>
        <v>425</v>
      </c>
      <c r="E13" s="149">
        <f>'G-1'!F13</f>
        <v>404</v>
      </c>
      <c r="F13" s="149">
        <f>'G-1'!F14</f>
        <v>331</v>
      </c>
      <c r="G13" s="149">
        <f>'G-1'!F15</f>
        <v>332</v>
      </c>
      <c r="H13" s="149">
        <f>'G-1'!F16</f>
        <v>296</v>
      </c>
      <c r="I13" s="149">
        <f>'G-1'!F17</f>
        <v>310.5</v>
      </c>
      <c r="J13" s="149">
        <f>'G-1'!F18</f>
        <v>314</v>
      </c>
      <c r="K13" s="149">
        <f>'G-1'!F19</f>
        <v>313.5</v>
      </c>
      <c r="L13" s="150"/>
      <c r="M13" s="149">
        <f>'G-1'!F20</f>
        <v>266</v>
      </c>
      <c r="N13" s="149">
        <f>'G-1'!F21</f>
        <v>260</v>
      </c>
      <c r="O13" s="149">
        <f>'G-1'!F22</f>
        <v>337</v>
      </c>
      <c r="P13" s="149">
        <f>'G-1'!M10</f>
        <v>332</v>
      </c>
      <c r="Q13" s="149">
        <f>'G-1'!M11</f>
        <v>380.5</v>
      </c>
      <c r="R13" s="149">
        <f>'G-1'!M12</f>
        <v>349.5</v>
      </c>
      <c r="S13" s="149">
        <f>'G-1'!M13</f>
        <v>335.5</v>
      </c>
      <c r="T13" s="149">
        <f>'G-1'!M14</f>
        <v>321</v>
      </c>
      <c r="U13" s="149">
        <f>'G-1'!M15</f>
        <v>310.5</v>
      </c>
      <c r="V13" s="149">
        <f>'G-1'!M16</f>
        <v>329.5</v>
      </c>
      <c r="W13" s="149">
        <f>'G-1'!M17</f>
        <v>284</v>
      </c>
      <c r="X13" s="149">
        <f>'G-1'!M18</f>
        <v>255.5</v>
      </c>
      <c r="Y13" s="149">
        <f>'G-1'!M19</f>
        <v>349.5</v>
      </c>
      <c r="Z13" s="149">
        <f>'G-1'!M20</f>
        <v>362</v>
      </c>
      <c r="AA13" s="149">
        <f>'G-1'!M21</f>
        <v>399.5</v>
      </c>
      <c r="AB13" s="149">
        <f>'G-1'!M22</f>
        <v>279.5</v>
      </c>
      <c r="AC13" s="150"/>
      <c r="AD13" s="149">
        <f>'G-1'!T10</f>
        <v>314.5</v>
      </c>
      <c r="AE13" s="149">
        <f>'G-1'!T11</f>
        <v>289.5</v>
      </c>
      <c r="AF13" s="149">
        <f>'G-1'!T12</f>
        <v>334</v>
      </c>
      <c r="AG13" s="149">
        <f>'G-1'!T13</f>
        <v>290</v>
      </c>
      <c r="AH13" s="149">
        <f>'G-1'!T14</f>
        <v>361.5</v>
      </c>
      <c r="AI13" s="149">
        <f>'G-1'!T15</f>
        <v>370.5</v>
      </c>
      <c r="AJ13" s="149">
        <f>'G-1'!T16</f>
        <v>361.5</v>
      </c>
      <c r="AK13" s="149">
        <f>'G-1'!T17</f>
        <v>359.5</v>
      </c>
      <c r="AL13" s="149">
        <f>'G-1'!T18</f>
        <v>334.5</v>
      </c>
      <c r="AM13" s="149">
        <f>'G-1'!T19</f>
        <v>327.5</v>
      </c>
      <c r="AN13" s="149">
        <f>'G-1'!T20</f>
        <v>300</v>
      </c>
      <c r="AO13" s="149">
        <f>'G-1'!T21</f>
        <v>280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1651.5</v>
      </c>
      <c r="F14" s="149">
        <f t="shared" ref="F14:K14" si="3">C13+D13+E13+F13</f>
        <v>1558.5</v>
      </c>
      <c r="G14" s="149">
        <f t="shared" si="3"/>
        <v>1492</v>
      </c>
      <c r="H14" s="149">
        <f t="shared" si="3"/>
        <v>1363</v>
      </c>
      <c r="I14" s="149">
        <f t="shared" si="3"/>
        <v>1269.5</v>
      </c>
      <c r="J14" s="149">
        <f t="shared" si="3"/>
        <v>1252.5</v>
      </c>
      <c r="K14" s="149">
        <f t="shared" si="3"/>
        <v>1234</v>
      </c>
      <c r="L14" s="150"/>
      <c r="M14" s="149"/>
      <c r="N14" s="149"/>
      <c r="O14" s="149"/>
      <c r="P14" s="149">
        <f>M13+N13+O13+P13</f>
        <v>1195</v>
      </c>
      <c r="Q14" s="149">
        <f t="shared" ref="Q14:AB14" si="4">N13+O13+P13+Q13</f>
        <v>1309.5</v>
      </c>
      <c r="R14" s="149">
        <f t="shared" si="4"/>
        <v>1399</v>
      </c>
      <c r="S14" s="149">
        <f t="shared" si="4"/>
        <v>1397.5</v>
      </c>
      <c r="T14" s="149">
        <f t="shared" si="4"/>
        <v>1386.5</v>
      </c>
      <c r="U14" s="149">
        <f t="shared" si="4"/>
        <v>1316.5</v>
      </c>
      <c r="V14" s="149">
        <f t="shared" si="4"/>
        <v>1296.5</v>
      </c>
      <c r="W14" s="149">
        <f t="shared" si="4"/>
        <v>1245</v>
      </c>
      <c r="X14" s="149">
        <f t="shared" si="4"/>
        <v>1179.5</v>
      </c>
      <c r="Y14" s="149">
        <f t="shared" si="4"/>
        <v>1218.5</v>
      </c>
      <c r="Z14" s="149">
        <f t="shared" si="4"/>
        <v>1251</v>
      </c>
      <c r="AA14" s="149">
        <f t="shared" si="4"/>
        <v>1366.5</v>
      </c>
      <c r="AB14" s="149">
        <f t="shared" si="4"/>
        <v>1390.5</v>
      </c>
      <c r="AC14" s="150"/>
      <c r="AD14" s="149"/>
      <c r="AE14" s="149"/>
      <c r="AF14" s="149"/>
      <c r="AG14" s="149">
        <f>AD13+AE13+AF13+AG13</f>
        <v>1228</v>
      </c>
      <c r="AH14" s="149">
        <f t="shared" ref="AH14:AO14" si="5">AE13+AF13+AG13+AH13</f>
        <v>1275</v>
      </c>
      <c r="AI14" s="149">
        <f t="shared" si="5"/>
        <v>1356</v>
      </c>
      <c r="AJ14" s="149">
        <f t="shared" si="5"/>
        <v>1383.5</v>
      </c>
      <c r="AK14" s="149">
        <f t="shared" si="5"/>
        <v>1453</v>
      </c>
      <c r="AL14" s="149">
        <f t="shared" si="5"/>
        <v>1426</v>
      </c>
      <c r="AM14" s="149">
        <f t="shared" si="5"/>
        <v>1383</v>
      </c>
      <c r="AN14" s="149">
        <f t="shared" si="5"/>
        <v>1321.5</v>
      </c>
      <c r="AO14" s="149">
        <f t="shared" si="5"/>
        <v>1242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1.411764705882353E-2</v>
      </c>
      <c r="E15" s="152"/>
      <c r="F15" s="152" t="s">
        <v>108</v>
      </c>
      <c r="G15" s="153">
        <f>DIRECCIONALIDAD!J11/100</f>
        <v>0.82901960784313711</v>
      </c>
      <c r="H15" s="152"/>
      <c r="I15" s="152" t="s">
        <v>109</v>
      </c>
      <c r="J15" s="153">
        <f>DIRECCIONALIDAD!J12/100</f>
        <v>0.15686274509803921</v>
      </c>
      <c r="K15" s="154"/>
      <c r="L15" s="148"/>
      <c r="M15" s="151"/>
      <c r="N15" s="152"/>
      <c r="O15" s="152" t="s">
        <v>107</v>
      </c>
      <c r="P15" s="153">
        <f>DIRECCIONALIDAD!J13/100</f>
        <v>2.5773195876288658E-2</v>
      </c>
      <c r="Q15" s="152"/>
      <c r="R15" s="152"/>
      <c r="S15" s="152"/>
      <c r="T15" s="152" t="s">
        <v>108</v>
      </c>
      <c r="U15" s="153">
        <f>DIRECCIONALIDAD!J14/100</f>
        <v>0.7761413843888072</v>
      </c>
      <c r="V15" s="152"/>
      <c r="W15" s="152"/>
      <c r="X15" s="152"/>
      <c r="Y15" s="152" t="s">
        <v>109</v>
      </c>
      <c r="Z15" s="153">
        <f>DIRECCIONALIDAD!J15/100</f>
        <v>0.19808541973490429</v>
      </c>
      <c r="AA15" s="152"/>
      <c r="AB15" s="154"/>
      <c r="AC15" s="148"/>
      <c r="AD15" s="151"/>
      <c r="AE15" s="152" t="s">
        <v>107</v>
      </c>
      <c r="AF15" s="153">
        <f>DIRECCIONALIDAD!J16/100</f>
        <v>3.793103448275862E-2</v>
      </c>
      <c r="AG15" s="152"/>
      <c r="AH15" s="152"/>
      <c r="AI15" s="152"/>
      <c r="AJ15" s="152" t="s">
        <v>108</v>
      </c>
      <c r="AK15" s="153">
        <f>DIRECCIONALIDAD!J17/100</f>
        <v>0.78534482758620694</v>
      </c>
      <c r="AL15" s="152"/>
      <c r="AM15" s="152"/>
      <c r="AN15" s="152" t="s">
        <v>109</v>
      </c>
      <c r="AO15" s="155">
        <f>DIRECCIONALIDAD!J18/100</f>
        <v>0.17672413793103448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1651.5</v>
      </c>
      <c r="C16" s="152" t="s">
        <v>107</v>
      </c>
      <c r="D16" s="162">
        <f>+B16*D15</f>
        <v>23.31529411764706</v>
      </c>
      <c r="E16" s="152"/>
      <c r="F16" s="152" t="s">
        <v>108</v>
      </c>
      <c r="G16" s="162">
        <f>+B16*G15</f>
        <v>1369.1258823529408</v>
      </c>
      <c r="H16" s="152"/>
      <c r="I16" s="152" t="s">
        <v>109</v>
      </c>
      <c r="J16" s="162">
        <f>+B16*J15</f>
        <v>259.05882352941177</v>
      </c>
      <c r="K16" s="154"/>
      <c r="L16" s="148"/>
      <c r="M16" s="161">
        <f>MAX(M14:AB14)</f>
        <v>1399</v>
      </c>
      <c r="N16" s="152"/>
      <c r="O16" s="152" t="s">
        <v>107</v>
      </c>
      <c r="P16" s="163">
        <f>+M16*P15</f>
        <v>36.056701030927833</v>
      </c>
      <c r="Q16" s="152"/>
      <c r="R16" s="152"/>
      <c r="S16" s="152"/>
      <c r="T16" s="152" t="s">
        <v>108</v>
      </c>
      <c r="U16" s="163">
        <f>+M16*U15</f>
        <v>1085.8217967599412</v>
      </c>
      <c r="V16" s="152"/>
      <c r="W16" s="152"/>
      <c r="X16" s="152"/>
      <c r="Y16" s="152" t="s">
        <v>109</v>
      </c>
      <c r="Z16" s="163">
        <f>+M16*Z15</f>
        <v>277.12150220913111</v>
      </c>
      <c r="AA16" s="152"/>
      <c r="AB16" s="154"/>
      <c r="AC16" s="148"/>
      <c r="AD16" s="161">
        <f>MAX(AD14:AO14)</f>
        <v>1453</v>
      </c>
      <c r="AE16" s="152" t="s">
        <v>107</v>
      </c>
      <c r="AF16" s="162">
        <f>+AD16*AF15</f>
        <v>55.113793103448273</v>
      </c>
      <c r="AG16" s="152"/>
      <c r="AH16" s="152"/>
      <c r="AI16" s="152"/>
      <c r="AJ16" s="152" t="s">
        <v>108</v>
      </c>
      <c r="AK16" s="162">
        <f>+AD16*AK15</f>
        <v>1141.1060344827588</v>
      </c>
      <c r="AL16" s="152"/>
      <c r="AM16" s="152"/>
      <c r="AN16" s="152" t="s">
        <v>109</v>
      </c>
      <c r="AO16" s="164">
        <f>+AD16*AO15</f>
        <v>256.78017241379308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103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517</v>
      </c>
      <c r="AV19" s="101">
        <f t="shared" si="12"/>
        <v>512</v>
      </c>
      <c r="AW19" s="101">
        <f t="shared" si="12"/>
        <v>501</v>
      </c>
      <c r="AX19" s="101">
        <f t="shared" si="12"/>
        <v>498.5</v>
      </c>
      <c r="AY19" s="101">
        <f t="shared" si="12"/>
        <v>490</v>
      </c>
      <c r="AZ19" s="101">
        <f t="shared" si="12"/>
        <v>473</v>
      </c>
      <c r="BA19" s="101">
        <f t="shared" si="12"/>
        <v>446</v>
      </c>
      <c r="BB19" s="101"/>
      <c r="BC19" s="101"/>
      <c r="BD19" s="101"/>
      <c r="BE19" s="101">
        <f t="shared" ref="BE19:BQ19" si="13">P29</f>
        <v>465</v>
      </c>
      <c r="BF19" s="101">
        <f t="shared" si="13"/>
        <v>473</v>
      </c>
      <c r="BG19" s="101">
        <f t="shared" si="13"/>
        <v>501.5</v>
      </c>
      <c r="BH19" s="101">
        <f t="shared" si="13"/>
        <v>556</v>
      </c>
      <c r="BI19" s="101">
        <f t="shared" si="13"/>
        <v>558.5</v>
      </c>
      <c r="BJ19" s="101">
        <f t="shared" si="13"/>
        <v>546</v>
      </c>
      <c r="BK19" s="101">
        <f t="shared" si="13"/>
        <v>515.5</v>
      </c>
      <c r="BL19" s="101">
        <f t="shared" si="13"/>
        <v>470</v>
      </c>
      <c r="BM19" s="101">
        <f t="shared" si="13"/>
        <v>481.5</v>
      </c>
      <c r="BN19" s="101">
        <f t="shared" si="13"/>
        <v>505.5</v>
      </c>
      <c r="BO19" s="101">
        <f t="shared" si="13"/>
        <v>521.5</v>
      </c>
      <c r="BP19" s="101">
        <f t="shared" si="13"/>
        <v>527.5</v>
      </c>
      <c r="BQ19" s="101">
        <f t="shared" si="13"/>
        <v>514.5</v>
      </c>
      <c r="BR19" s="101"/>
      <c r="BS19" s="101"/>
      <c r="BT19" s="101"/>
      <c r="BU19" s="101">
        <f t="shared" ref="BU19:CC19" si="14">AG29</f>
        <v>487</v>
      </c>
      <c r="BV19" s="101">
        <f t="shared" si="14"/>
        <v>455</v>
      </c>
      <c r="BW19" s="101">
        <f t="shared" si="14"/>
        <v>456</v>
      </c>
      <c r="BX19" s="101">
        <f t="shared" si="14"/>
        <v>474</v>
      </c>
      <c r="BY19" s="101">
        <f t="shared" si="14"/>
        <v>507</v>
      </c>
      <c r="BZ19" s="101">
        <f t="shared" si="14"/>
        <v>534</v>
      </c>
      <c r="CA19" s="101">
        <f t="shared" si="14"/>
        <v>563.5</v>
      </c>
      <c r="CB19" s="101">
        <f t="shared" si="14"/>
        <v>555.5</v>
      </c>
      <c r="CC19" s="101">
        <f t="shared" si="14"/>
        <v>526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99</v>
      </c>
      <c r="AV20" s="92">
        <f t="shared" si="15"/>
        <v>98</v>
      </c>
      <c r="AW20" s="92">
        <f t="shared" si="15"/>
        <v>106</v>
      </c>
      <c r="AX20" s="92">
        <f t="shared" si="15"/>
        <v>82.5</v>
      </c>
      <c r="AY20" s="92">
        <f t="shared" si="15"/>
        <v>73</v>
      </c>
      <c r="AZ20" s="92">
        <f t="shared" si="15"/>
        <v>76</v>
      </c>
      <c r="BA20" s="92">
        <f t="shared" si="15"/>
        <v>77.5</v>
      </c>
      <c r="BB20" s="92"/>
      <c r="BC20" s="92"/>
      <c r="BD20" s="92"/>
      <c r="BE20" s="92">
        <f t="shared" ref="BE20:BQ20" si="16">P24</f>
        <v>62</v>
      </c>
      <c r="BF20" s="92">
        <f t="shared" si="16"/>
        <v>65.5</v>
      </c>
      <c r="BG20" s="92">
        <f t="shared" si="16"/>
        <v>56.5</v>
      </c>
      <c r="BH20" s="92">
        <f t="shared" si="16"/>
        <v>53</v>
      </c>
      <c r="BI20" s="92">
        <f t="shared" si="16"/>
        <v>49.5</v>
      </c>
      <c r="BJ20" s="92">
        <f t="shared" si="16"/>
        <v>37.5</v>
      </c>
      <c r="BK20" s="92">
        <f t="shared" si="16"/>
        <v>33</v>
      </c>
      <c r="BL20" s="92">
        <f t="shared" si="16"/>
        <v>31.5</v>
      </c>
      <c r="BM20" s="92">
        <f t="shared" si="16"/>
        <v>34.5</v>
      </c>
      <c r="BN20" s="92">
        <f t="shared" si="16"/>
        <v>36.5</v>
      </c>
      <c r="BO20" s="92">
        <f t="shared" si="16"/>
        <v>44</v>
      </c>
      <c r="BP20" s="92">
        <f t="shared" si="16"/>
        <v>47.5</v>
      </c>
      <c r="BQ20" s="92">
        <f t="shared" si="16"/>
        <v>42.5</v>
      </c>
      <c r="BR20" s="92"/>
      <c r="BS20" s="92"/>
      <c r="BT20" s="92"/>
      <c r="BU20" s="92">
        <f t="shared" ref="BU20:CC20" si="17">AG24</f>
        <v>75</v>
      </c>
      <c r="BV20" s="92">
        <f t="shared" si="17"/>
        <v>73.5</v>
      </c>
      <c r="BW20" s="92">
        <f t="shared" si="17"/>
        <v>76.5</v>
      </c>
      <c r="BX20" s="92">
        <f t="shared" si="17"/>
        <v>73.5</v>
      </c>
      <c r="BY20" s="92">
        <f t="shared" si="17"/>
        <v>67.5</v>
      </c>
      <c r="BZ20" s="92">
        <f t="shared" si="17"/>
        <v>68</v>
      </c>
      <c r="CA20" s="92">
        <f t="shared" si="17"/>
        <v>57.5</v>
      </c>
      <c r="CB20" s="92">
        <f t="shared" si="17"/>
        <v>54</v>
      </c>
      <c r="CC20" s="92">
        <f t="shared" si="17"/>
        <v>50</v>
      </c>
    </row>
    <row r="21" spans="1:81" ht="16.5" customHeight="1" x14ac:dyDescent="0.2">
      <c r="A21" s="160" t="s">
        <v>151</v>
      </c>
      <c r="B21" s="161">
        <f>MAX(B19:K19)</f>
        <v>0</v>
      </c>
      <c r="C21" s="152" t="s">
        <v>107</v>
      </c>
      <c r="D21" s="162">
        <f>+B21*D20</f>
        <v>0</v>
      </c>
      <c r="E21" s="152"/>
      <c r="F21" s="152" t="s">
        <v>108</v>
      </c>
      <c r="G21" s="162">
        <f>+B21*G20</f>
        <v>0</v>
      </c>
      <c r="H21" s="152"/>
      <c r="I21" s="152" t="s">
        <v>109</v>
      </c>
      <c r="J21" s="162">
        <f>+B21*J20</f>
        <v>0</v>
      </c>
      <c r="K21" s="154"/>
      <c r="L21" s="148"/>
      <c r="M21" s="161">
        <f>MAX(M19:AB19)</f>
        <v>0</v>
      </c>
      <c r="N21" s="152"/>
      <c r="O21" s="152" t="s">
        <v>107</v>
      </c>
      <c r="P21" s="163">
        <f>+M21*P20</f>
        <v>0</v>
      </c>
      <c r="Q21" s="152"/>
      <c r="R21" s="152"/>
      <c r="S21" s="152"/>
      <c r="T21" s="152" t="s">
        <v>108</v>
      </c>
      <c r="U21" s="163">
        <f>+M21*U20</f>
        <v>0</v>
      </c>
      <c r="V21" s="152"/>
      <c r="W21" s="152"/>
      <c r="X21" s="152"/>
      <c r="Y21" s="152" t="s">
        <v>109</v>
      </c>
      <c r="Z21" s="163">
        <f>+M21*Z20</f>
        <v>0</v>
      </c>
      <c r="AA21" s="152"/>
      <c r="AB21" s="154"/>
      <c r="AC21" s="148"/>
      <c r="AD21" s="161">
        <f>MAX(AD19:AO19)</f>
        <v>0</v>
      </c>
      <c r="AE21" s="152" t="s">
        <v>107</v>
      </c>
      <c r="AF21" s="162">
        <f>+AD21*AF20</f>
        <v>0</v>
      </c>
      <c r="AG21" s="152"/>
      <c r="AH21" s="152"/>
      <c r="AI21" s="152"/>
      <c r="AJ21" s="152" t="s">
        <v>108</v>
      </c>
      <c r="AK21" s="162">
        <f>+AD21*AK20</f>
        <v>0</v>
      </c>
      <c r="AL21" s="152"/>
      <c r="AM21" s="152"/>
      <c r="AN21" s="152" t="s">
        <v>109</v>
      </c>
      <c r="AO21" s="164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103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2267.5</v>
      </c>
      <c r="AV22" s="92">
        <f t="shared" si="18"/>
        <v>2168.5</v>
      </c>
      <c r="AW22" s="92">
        <f t="shared" si="18"/>
        <v>2099</v>
      </c>
      <c r="AX22" s="92">
        <f t="shared" si="18"/>
        <v>1944</v>
      </c>
      <c r="AY22" s="92">
        <f t="shared" si="18"/>
        <v>1832.5</v>
      </c>
      <c r="AZ22" s="92">
        <f t="shared" si="18"/>
        <v>1801.5</v>
      </c>
      <c r="BA22" s="92">
        <f t="shared" si="18"/>
        <v>1757.5</v>
      </c>
      <c r="BB22" s="92"/>
      <c r="BC22" s="92"/>
      <c r="BD22" s="92"/>
      <c r="BE22" s="92">
        <f t="shared" ref="BE22:BQ22" si="19">P34</f>
        <v>1722</v>
      </c>
      <c r="BF22" s="92">
        <f t="shared" si="19"/>
        <v>1848</v>
      </c>
      <c r="BG22" s="92">
        <f t="shared" si="19"/>
        <v>1957</v>
      </c>
      <c r="BH22" s="92">
        <f t="shared" si="19"/>
        <v>2006.5</v>
      </c>
      <c r="BI22" s="92">
        <f t="shared" si="19"/>
        <v>1994.5</v>
      </c>
      <c r="BJ22" s="92">
        <f t="shared" si="19"/>
        <v>1900</v>
      </c>
      <c r="BK22" s="92">
        <f t="shared" si="19"/>
        <v>1845</v>
      </c>
      <c r="BL22" s="92">
        <f t="shared" si="19"/>
        <v>1746.5</v>
      </c>
      <c r="BM22" s="92">
        <f t="shared" si="19"/>
        <v>1695.5</v>
      </c>
      <c r="BN22" s="92">
        <f t="shared" si="19"/>
        <v>1760.5</v>
      </c>
      <c r="BO22" s="92">
        <f t="shared" si="19"/>
        <v>1816.5</v>
      </c>
      <c r="BP22" s="92">
        <f t="shared" si="19"/>
        <v>1941.5</v>
      </c>
      <c r="BQ22" s="92">
        <f t="shared" si="19"/>
        <v>1947.5</v>
      </c>
      <c r="BR22" s="92"/>
      <c r="BS22" s="92"/>
      <c r="BT22" s="92"/>
      <c r="BU22" s="92">
        <f t="shared" ref="BU22:CC22" si="20">AG34</f>
        <v>1790</v>
      </c>
      <c r="BV22" s="92">
        <f t="shared" si="20"/>
        <v>1803.5</v>
      </c>
      <c r="BW22" s="92">
        <f t="shared" si="20"/>
        <v>1888.5</v>
      </c>
      <c r="BX22" s="92">
        <f t="shared" si="20"/>
        <v>1931</v>
      </c>
      <c r="BY22" s="92">
        <f t="shared" si="20"/>
        <v>2027.5</v>
      </c>
      <c r="BZ22" s="92">
        <f t="shared" si="20"/>
        <v>2028</v>
      </c>
      <c r="CA22" s="92">
        <f t="shared" si="20"/>
        <v>2004</v>
      </c>
      <c r="CB22" s="92">
        <f t="shared" si="20"/>
        <v>1931</v>
      </c>
      <c r="CC22" s="92">
        <f t="shared" si="20"/>
        <v>1818</v>
      </c>
    </row>
    <row r="23" spans="1:81" ht="16.5" customHeight="1" x14ac:dyDescent="0.2">
      <c r="A23" s="100" t="s">
        <v>104</v>
      </c>
      <c r="B23" s="149">
        <f>'G-3'!F10</f>
        <v>18.5</v>
      </c>
      <c r="C23" s="149">
        <f>'G-3'!F11</f>
        <v>11.5</v>
      </c>
      <c r="D23" s="149">
        <f>'G-3'!F12</f>
        <v>39.5</v>
      </c>
      <c r="E23" s="149">
        <f>'G-3'!F13</f>
        <v>29.5</v>
      </c>
      <c r="F23" s="149">
        <f>'G-3'!F14</f>
        <v>17.5</v>
      </c>
      <c r="G23" s="149">
        <f>'G-3'!F15</f>
        <v>19.5</v>
      </c>
      <c r="H23" s="149">
        <f>'G-3'!F16</f>
        <v>16</v>
      </c>
      <c r="I23" s="149">
        <f>'G-3'!F17</f>
        <v>20</v>
      </c>
      <c r="J23" s="149">
        <f>'G-3'!F18</f>
        <v>20.5</v>
      </c>
      <c r="K23" s="149">
        <f>'G-3'!F19</f>
        <v>21</v>
      </c>
      <c r="L23" s="150"/>
      <c r="M23" s="149">
        <f>'G-3'!F20</f>
        <v>15</v>
      </c>
      <c r="N23" s="149">
        <f>'G-3'!F21</f>
        <v>19.5</v>
      </c>
      <c r="O23" s="149">
        <f>'G-3'!F22</f>
        <v>13.5</v>
      </c>
      <c r="P23" s="149">
        <f>'G-3'!M10</f>
        <v>14</v>
      </c>
      <c r="Q23" s="149">
        <f>'G-3'!M11</f>
        <v>18.5</v>
      </c>
      <c r="R23" s="149">
        <f>'G-3'!M12</f>
        <v>10.5</v>
      </c>
      <c r="S23" s="149">
        <f>'G-3'!M13</f>
        <v>10</v>
      </c>
      <c r="T23" s="149">
        <f>'G-3'!M14</f>
        <v>10.5</v>
      </c>
      <c r="U23" s="149">
        <f>'G-3'!M15</f>
        <v>6.5</v>
      </c>
      <c r="V23" s="149">
        <f>'G-3'!M16</f>
        <v>6</v>
      </c>
      <c r="W23" s="149">
        <f>'G-3'!M17</f>
        <v>8.5</v>
      </c>
      <c r="X23" s="149">
        <f>'G-3'!M18</f>
        <v>13.5</v>
      </c>
      <c r="Y23" s="149">
        <f>'G-3'!M19</f>
        <v>8.5</v>
      </c>
      <c r="Z23" s="149">
        <f>'G-3'!M20</f>
        <v>13.5</v>
      </c>
      <c r="AA23" s="149">
        <f>'G-3'!M21</f>
        <v>12</v>
      </c>
      <c r="AB23" s="149">
        <f>'G-3'!M22</f>
        <v>8.5</v>
      </c>
      <c r="AC23" s="150"/>
      <c r="AD23" s="149">
        <f>'G-3'!T10</f>
        <v>17.5</v>
      </c>
      <c r="AE23" s="149">
        <f>'G-3'!T11</f>
        <v>21</v>
      </c>
      <c r="AF23" s="149">
        <f>'G-3'!T12</f>
        <v>17</v>
      </c>
      <c r="AG23" s="149">
        <f>'G-3'!T13</f>
        <v>19.5</v>
      </c>
      <c r="AH23" s="149">
        <f>'G-3'!T14</f>
        <v>16</v>
      </c>
      <c r="AI23" s="149">
        <f>'G-3'!T15</f>
        <v>24</v>
      </c>
      <c r="AJ23" s="149">
        <f>'G-3'!T16</f>
        <v>14</v>
      </c>
      <c r="AK23" s="149">
        <f>'G-3'!T17</f>
        <v>13.5</v>
      </c>
      <c r="AL23" s="149">
        <f>'G-3'!T18</f>
        <v>16.5</v>
      </c>
      <c r="AM23" s="149">
        <f>'G-3'!T19</f>
        <v>13.5</v>
      </c>
      <c r="AN23" s="149">
        <f>'G-3'!T20</f>
        <v>10.5</v>
      </c>
      <c r="AO23" s="149">
        <f>'G-3'!T21</f>
        <v>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99</v>
      </c>
      <c r="F24" s="149">
        <f t="shared" ref="F24:K24" si="21">C23+D23+E23+F23</f>
        <v>98</v>
      </c>
      <c r="G24" s="149">
        <f t="shared" si="21"/>
        <v>106</v>
      </c>
      <c r="H24" s="149">
        <f t="shared" si="21"/>
        <v>82.5</v>
      </c>
      <c r="I24" s="149">
        <f t="shared" si="21"/>
        <v>73</v>
      </c>
      <c r="J24" s="149">
        <f t="shared" si="21"/>
        <v>76</v>
      </c>
      <c r="K24" s="149">
        <f t="shared" si="21"/>
        <v>77.5</v>
      </c>
      <c r="L24" s="150"/>
      <c r="M24" s="149"/>
      <c r="N24" s="149"/>
      <c r="O24" s="149"/>
      <c r="P24" s="149">
        <f>M23+N23+O23+P23</f>
        <v>62</v>
      </c>
      <c r="Q24" s="149">
        <f t="shared" ref="Q24:AB24" si="22">N23+O23+P23+Q23</f>
        <v>65.5</v>
      </c>
      <c r="R24" s="149">
        <f t="shared" si="22"/>
        <v>56.5</v>
      </c>
      <c r="S24" s="149">
        <f t="shared" si="22"/>
        <v>53</v>
      </c>
      <c r="T24" s="149">
        <f t="shared" si="22"/>
        <v>49.5</v>
      </c>
      <c r="U24" s="149">
        <f t="shared" si="22"/>
        <v>37.5</v>
      </c>
      <c r="V24" s="149">
        <f t="shared" si="22"/>
        <v>33</v>
      </c>
      <c r="W24" s="149">
        <f t="shared" si="22"/>
        <v>31.5</v>
      </c>
      <c r="X24" s="149">
        <f t="shared" si="22"/>
        <v>34.5</v>
      </c>
      <c r="Y24" s="149">
        <f t="shared" si="22"/>
        <v>36.5</v>
      </c>
      <c r="Z24" s="149">
        <f t="shared" si="22"/>
        <v>44</v>
      </c>
      <c r="AA24" s="149">
        <f t="shared" si="22"/>
        <v>47.5</v>
      </c>
      <c r="AB24" s="149">
        <f t="shared" si="22"/>
        <v>42.5</v>
      </c>
      <c r="AC24" s="150"/>
      <c r="AD24" s="149"/>
      <c r="AE24" s="149"/>
      <c r="AF24" s="149"/>
      <c r="AG24" s="149">
        <f>AD23+AE23+AF23+AG23</f>
        <v>75</v>
      </c>
      <c r="AH24" s="149">
        <f t="shared" ref="AH24:AO24" si="23">AE23+AF23+AG23+AH23</f>
        <v>73.5</v>
      </c>
      <c r="AI24" s="149">
        <f t="shared" si="23"/>
        <v>76.5</v>
      </c>
      <c r="AJ24" s="149">
        <f t="shared" si="23"/>
        <v>73.5</v>
      </c>
      <c r="AK24" s="149">
        <f t="shared" si="23"/>
        <v>67.5</v>
      </c>
      <c r="AL24" s="149">
        <f t="shared" si="23"/>
        <v>68</v>
      </c>
      <c r="AM24" s="149">
        <f t="shared" si="23"/>
        <v>57.5</v>
      </c>
      <c r="AN24" s="149">
        <f t="shared" si="23"/>
        <v>54</v>
      </c>
      <c r="AO24" s="149">
        <f t="shared" si="23"/>
        <v>50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0.41095890410958902</v>
      </c>
      <c r="H25" s="152"/>
      <c r="I25" s="152" t="s">
        <v>109</v>
      </c>
      <c r="J25" s="153">
        <f>DIRECCIONALIDAD!J30/100</f>
        <v>0.58904109589041098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0.34146341463414637</v>
      </c>
      <c r="V25" s="152"/>
      <c r="W25" s="152"/>
      <c r="X25" s="152"/>
      <c r="Y25" s="152" t="s">
        <v>109</v>
      </c>
      <c r="Z25" s="153">
        <f>DIRECCIONALIDAD!J33/100</f>
        <v>0.65853658536585369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0.35</v>
      </c>
      <c r="AL25" s="152"/>
      <c r="AM25" s="152"/>
      <c r="AN25" s="152" t="s">
        <v>109</v>
      </c>
      <c r="AO25" s="153">
        <f>DIRECCIONALIDAD!J36/100</f>
        <v>0.65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151</v>
      </c>
      <c r="B26" s="161">
        <f>MAX(B24:K24)</f>
        <v>106</v>
      </c>
      <c r="C26" s="152" t="s">
        <v>107</v>
      </c>
      <c r="D26" s="162">
        <f>+B26*D25</f>
        <v>0</v>
      </c>
      <c r="E26" s="152"/>
      <c r="F26" s="152" t="s">
        <v>108</v>
      </c>
      <c r="G26" s="162">
        <f>+B26*G25</f>
        <v>43.561643835616437</v>
      </c>
      <c r="H26" s="152"/>
      <c r="I26" s="152" t="s">
        <v>109</v>
      </c>
      <c r="J26" s="162">
        <f>+B26*J25</f>
        <v>62.438356164383563</v>
      </c>
      <c r="K26" s="154"/>
      <c r="L26" s="148"/>
      <c r="M26" s="161">
        <f>MAX(M24:AB24)</f>
        <v>65.5</v>
      </c>
      <c r="N26" s="152"/>
      <c r="O26" s="152" t="s">
        <v>107</v>
      </c>
      <c r="P26" s="163">
        <f>+M26*P25</f>
        <v>0</v>
      </c>
      <c r="Q26" s="152"/>
      <c r="R26" s="152"/>
      <c r="S26" s="152"/>
      <c r="T26" s="152" t="s">
        <v>108</v>
      </c>
      <c r="U26" s="163">
        <f>+M26*U25</f>
        <v>22.365853658536587</v>
      </c>
      <c r="V26" s="152"/>
      <c r="W26" s="152"/>
      <c r="X26" s="152"/>
      <c r="Y26" s="152" t="s">
        <v>109</v>
      </c>
      <c r="Z26" s="163">
        <f>+M26*Z25</f>
        <v>43.134146341463413</v>
      </c>
      <c r="AA26" s="152"/>
      <c r="AB26" s="154"/>
      <c r="AC26" s="148"/>
      <c r="AD26" s="161">
        <f>MAX(AD24:AO24)</f>
        <v>76.5</v>
      </c>
      <c r="AE26" s="152" t="s">
        <v>107</v>
      </c>
      <c r="AF26" s="162">
        <f>+AD26*AF25</f>
        <v>0</v>
      </c>
      <c r="AG26" s="152"/>
      <c r="AH26" s="152"/>
      <c r="AI26" s="152"/>
      <c r="AJ26" s="152" t="s">
        <v>108</v>
      </c>
      <c r="AK26" s="162">
        <f>+AD26*AK25</f>
        <v>26.774999999999999</v>
      </c>
      <c r="AL26" s="152"/>
      <c r="AM26" s="152"/>
      <c r="AN26" s="152" t="s">
        <v>109</v>
      </c>
      <c r="AO26" s="164">
        <f>+AD26*AO25</f>
        <v>49.725000000000001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103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>
        <f>'G-4'!F10</f>
        <v>124.5</v>
      </c>
      <c r="C28" s="149">
        <f>'G-4'!F11</f>
        <v>142</v>
      </c>
      <c r="D28" s="149">
        <f>'G-4'!F12</f>
        <v>133.5</v>
      </c>
      <c r="E28" s="149">
        <f>'G-4'!F13</f>
        <v>117</v>
      </c>
      <c r="F28" s="149">
        <f>'G-4'!F14</f>
        <v>119.5</v>
      </c>
      <c r="G28" s="149">
        <f>'G-4'!F15</f>
        <v>131</v>
      </c>
      <c r="H28" s="149">
        <f>'G-4'!F16</f>
        <v>131</v>
      </c>
      <c r="I28" s="149">
        <f>'G-4'!F17</f>
        <v>108.5</v>
      </c>
      <c r="J28" s="149">
        <f>'G-4'!F18</f>
        <v>102.5</v>
      </c>
      <c r="K28" s="149">
        <f>'G-4'!F19</f>
        <v>104</v>
      </c>
      <c r="L28" s="150"/>
      <c r="M28" s="149">
        <f>'G-4'!F20</f>
        <v>115.5</v>
      </c>
      <c r="N28" s="149">
        <f>'G-4'!F21</f>
        <v>124.5</v>
      </c>
      <c r="O28" s="149">
        <f>'G-4'!F22</f>
        <v>107.5</v>
      </c>
      <c r="P28" s="149">
        <f>'G-4'!M10</f>
        <v>117.5</v>
      </c>
      <c r="Q28" s="149">
        <f>'G-4'!M11</f>
        <v>123.5</v>
      </c>
      <c r="R28" s="149">
        <f>'G-4'!M12</f>
        <v>153</v>
      </c>
      <c r="S28" s="149">
        <f>'G-4'!M13</f>
        <v>162</v>
      </c>
      <c r="T28" s="149">
        <f>'G-4'!M14</f>
        <v>120</v>
      </c>
      <c r="U28" s="149">
        <f>'G-4'!M15</f>
        <v>111</v>
      </c>
      <c r="V28" s="149">
        <f>'G-4'!M16</f>
        <v>122.5</v>
      </c>
      <c r="W28" s="149">
        <f>'G-4'!M17</f>
        <v>116.5</v>
      </c>
      <c r="X28" s="149">
        <f>'G-4'!M18</f>
        <v>131.5</v>
      </c>
      <c r="Y28" s="149">
        <f>'G-4'!M19</f>
        <v>135</v>
      </c>
      <c r="Z28" s="149">
        <f>'G-4'!M20</f>
        <v>138.5</v>
      </c>
      <c r="AA28" s="149">
        <f>'G-4'!M21</f>
        <v>122.5</v>
      </c>
      <c r="AB28" s="149">
        <f>'G-4'!M22</f>
        <v>118.5</v>
      </c>
      <c r="AC28" s="150"/>
      <c r="AD28" s="149">
        <f>'G-4'!T10</f>
        <v>132</v>
      </c>
      <c r="AE28" s="149">
        <f>'G-4'!T11</f>
        <v>128.5</v>
      </c>
      <c r="AF28" s="149">
        <f>'G-4'!T12</f>
        <v>118.5</v>
      </c>
      <c r="AG28" s="149">
        <f>'G-4'!T13</f>
        <v>108</v>
      </c>
      <c r="AH28" s="149">
        <f>'G-4'!T14</f>
        <v>100</v>
      </c>
      <c r="AI28" s="149">
        <f>'G-4'!T15</f>
        <v>129.5</v>
      </c>
      <c r="AJ28" s="149">
        <f>'G-4'!T16</f>
        <v>136.5</v>
      </c>
      <c r="AK28" s="149">
        <f>'G-4'!T17</f>
        <v>141</v>
      </c>
      <c r="AL28" s="149">
        <f>'G-4'!T18</f>
        <v>127</v>
      </c>
      <c r="AM28" s="149">
        <f>'G-4'!T19</f>
        <v>159</v>
      </c>
      <c r="AN28" s="149">
        <f>'G-4'!T20</f>
        <v>128.5</v>
      </c>
      <c r="AO28" s="149">
        <f>'G-4'!T21</f>
        <v>111.5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>
        <f>B28+C28+D28+E28</f>
        <v>517</v>
      </c>
      <c r="F29" s="149">
        <f t="shared" ref="F29:K29" si="24">C28+D28+E28+F28</f>
        <v>512</v>
      </c>
      <c r="G29" s="149">
        <f t="shared" si="24"/>
        <v>501</v>
      </c>
      <c r="H29" s="149">
        <f t="shared" si="24"/>
        <v>498.5</v>
      </c>
      <c r="I29" s="149">
        <f t="shared" si="24"/>
        <v>490</v>
      </c>
      <c r="J29" s="149">
        <f t="shared" si="24"/>
        <v>473</v>
      </c>
      <c r="K29" s="149">
        <f t="shared" si="24"/>
        <v>446</v>
      </c>
      <c r="L29" s="150"/>
      <c r="M29" s="149"/>
      <c r="N29" s="149"/>
      <c r="O29" s="149"/>
      <c r="P29" s="149">
        <f>M28+N28+O28+P28</f>
        <v>465</v>
      </c>
      <c r="Q29" s="149">
        <f t="shared" ref="Q29:AB29" si="25">N28+O28+P28+Q28</f>
        <v>473</v>
      </c>
      <c r="R29" s="149">
        <f t="shared" si="25"/>
        <v>501.5</v>
      </c>
      <c r="S29" s="149">
        <f t="shared" si="25"/>
        <v>556</v>
      </c>
      <c r="T29" s="149">
        <f t="shared" si="25"/>
        <v>558.5</v>
      </c>
      <c r="U29" s="149">
        <f t="shared" si="25"/>
        <v>546</v>
      </c>
      <c r="V29" s="149">
        <f t="shared" si="25"/>
        <v>515.5</v>
      </c>
      <c r="W29" s="149">
        <f t="shared" si="25"/>
        <v>470</v>
      </c>
      <c r="X29" s="149">
        <f t="shared" si="25"/>
        <v>481.5</v>
      </c>
      <c r="Y29" s="149">
        <f t="shared" si="25"/>
        <v>505.5</v>
      </c>
      <c r="Z29" s="149">
        <f t="shared" si="25"/>
        <v>521.5</v>
      </c>
      <c r="AA29" s="149">
        <f t="shared" si="25"/>
        <v>527.5</v>
      </c>
      <c r="AB29" s="149">
        <f t="shared" si="25"/>
        <v>514.5</v>
      </c>
      <c r="AC29" s="150"/>
      <c r="AD29" s="149"/>
      <c r="AE29" s="149"/>
      <c r="AF29" s="149"/>
      <c r="AG29" s="149">
        <f>AD28+AE28+AF28+AG28</f>
        <v>487</v>
      </c>
      <c r="AH29" s="149">
        <f t="shared" ref="AH29:AO29" si="26">AE28+AF28+AG28+AH28</f>
        <v>455</v>
      </c>
      <c r="AI29" s="149">
        <f t="shared" si="26"/>
        <v>456</v>
      </c>
      <c r="AJ29" s="149">
        <f t="shared" si="26"/>
        <v>474</v>
      </c>
      <c r="AK29" s="149">
        <f t="shared" si="26"/>
        <v>507</v>
      </c>
      <c r="AL29" s="149">
        <f t="shared" si="26"/>
        <v>534</v>
      </c>
      <c r="AM29" s="149">
        <f t="shared" si="26"/>
        <v>563.5</v>
      </c>
      <c r="AN29" s="149">
        <f t="shared" si="26"/>
        <v>555.5</v>
      </c>
      <c r="AO29" s="149">
        <f t="shared" si="26"/>
        <v>526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0.15124153498871332</v>
      </c>
      <c r="E30" s="152"/>
      <c r="F30" s="152" t="s">
        <v>108</v>
      </c>
      <c r="G30" s="153">
        <f>DIRECCIONALIDAD!J38/100</f>
        <v>0.84875846501128682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0.15</v>
      </c>
      <c r="Q30" s="152"/>
      <c r="R30" s="152"/>
      <c r="S30" s="152"/>
      <c r="T30" s="152" t="s">
        <v>108</v>
      </c>
      <c r="U30" s="153">
        <f>DIRECCIONALIDAD!J41/100</f>
        <v>0.85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0.12916666666666668</v>
      </c>
      <c r="AG30" s="152"/>
      <c r="AH30" s="152"/>
      <c r="AI30" s="152"/>
      <c r="AJ30" s="152" t="s">
        <v>108</v>
      </c>
      <c r="AK30" s="153">
        <f>DIRECCIONALIDAD!J44/100</f>
        <v>0.87083333333333324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151</v>
      </c>
      <c r="B31" s="161">
        <f>MAX(B29:K29)</f>
        <v>517</v>
      </c>
      <c r="C31" s="152" t="s">
        <v>107</v>
      </c>
      <c r="D31" s="162">
        <f>+B31*D30</f>
        <v>78.191873589164786</v>
      </c>
      <c r="E31" s="152"/>
      <c r="F31" s="152" t="s">
        <v>108</v>
      </c>
      <c r="G31" s="162">
        <f>+B31*G30</f>
        <v>438.80812641083531</v>
      </c>
      <c r="H31" s="152"/>
      <c r="I31" s="152" t="s">
        <v>109</v>
      </c>
      <c r="J31" s="162">
        <f>+B31*J30</f>
        <v>0</v>
      </c>
      <c r="K31" s="154"/>
      <c r="L31" s="148"/>
      <c r="M31" s="161">
        <f>MAX(M29:AB29)</f>
        <v>558.5</v>
      </c>
      <c r="N31" s="152"/>
      <c r="O31" s="152" t="s">
        <v>107</v>
      </c>
      <c r="P31" s="163">
        <f>+M31*P30</f>
        <v>83.774999999999991</v>
      </c>
      <c r="Q31" s="152"/>
      <c r="R31" s="152"/>
      <c r="S31" s="152"/>
      <c r="T31" s="152" t="s">
        <v>108</v>
      </c>
      <c r="U31" s="163">
        <f>+M31*U30</f>
        <v>474.72499999999997</v>
      </c>
      <c r="V31" s="152"/>
      <c r="W31" s="152"/>
      <c r="X31" s="152"/>
      <c r="Y31" s="152" t="s">
        <v>109</v>
      </c>
      <c r="Z31" s="163">
        <f>+M31*Z30</f>
        <v>0</v>
      </c>
      <c r="AA31" s="152"/>
      <c r="AB31" s="154"/>
      <c r="AC31" s="148"/>
      <c r="AD31" s="161">
        <f>MAX(AD29:AO29)</f>
        <v>563.5</v>
      </c>
      <c r="AE31" s="152" t="s">
        <v>107</v>
      </c>
      <c r="AF31" s="162">
        <f>+AD31*AF30</f>
        <v>72.785416666666677</v>
      </c>
      <c r="AG31" s="152"/>
      <c r="AH31" s="152"/>
      <c r="AI31" s="152"/>
      <c r="AJ31" s="152" t="s">
        <v>108</v>
      </c>
      <c r="AK31" s="162">
        <f>+AD31*AK30</f>
        <v>490.71458333333328</v>
      </c>
      <c r="AL31" s="152"/>
      <c r="AM31" s="152"/>
      <c r="AN31" s="152" t="s">
        <v>109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103</v>
      </c>
      <c r="U32" s="245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567</v>
      </c>
      <c r="C33" s="149">
        <f t="shared" ref="C33:K33" si="27">C13+C18+C23+C28</f>
        <v>552</v>
      </c>
      <c r="D33" s="149">
        <f t="shared" si="27"/>
        <v>598</v>
      </c>
      <c r="E33" s="149">
        <f t="shared" si="27"/>
        <v>550.5</v>
      </c>
      <c r="F33" s="149">
        <f t="shared" si="27"/>
        <v>468</v>
      </c>
      <c r="G33" s="149">
        <f t="shared" si="27"/>
        <v>482.5</v>
      </c>
      <c r="H33" s="149">
        <f t="shared" si="27"/>
        <v>443</v>
      </c>
      <c r="I33" s="149">
        <f t="shared" si="27"/>
        <v>439</v>
      </c>
      <c r="J33" s="149">
        <f t="shared" si="27"/>
        <v>437</v>
      </c>
      <c r="K33" s="149">
        <f t="shared" si="27"/>
        <v>438.5</v>
      </c>
      <c r="L33" s="150"/>
      <c r="M33" s="149">
        <f>M13+M18+M23+M28</f>
        <v>396.5</v>
      </c>
      <c r="N33" s="149">
        <f t="shared" ref="N33:AB33" si="28">N13+N18+N23+N28</f>
        <v>404</v>
      </c>
      <c r="O33" s="149">
        <f t="shared" si="28"/>
        <v>458</v>
      </c>
      <c r="P33" s="149">
        <f t="shared" si="28"/>
        <v>463.5</v>
      </c>
      <c r="Q33" s="149">
        <f t="shared" si="28"/>
        <v>522.5</v>
      </c>
      <c r="R33" s="149">
        <f t="shared" si="28"/>
        <v>513</v>
      </c>
      <c r="S33" s="149">
        <f t="shared" si="28"/>
        <v>507.5</v>
      </c>
      <c r="T33" s="149">
        <f t="shared" si="28"/>
        <v>451.5</v>
      </c>
      <c r="U33" s="149">
        <f t="shared" si="28"/>
        <v>428</v>
      </c>
      <c r="V33" s="149">
        <f t="shared" si="28"/>
        <v>458</v>
      </c>
      <c r="W33" s="149">
        <f t="shared" si="28"/>
        <v>409</v>
      </c>
      <c r="X33" s="149">
        <f t="shared" si="28"/>
        <v>400.5</v>
      </c>
      <c r="Y33" s="149">
        <f t="shared" si="28"/>
        <v>493</v>
      </c>
      <c r="Z33" s="149">
        <f t="shared" si="28"/>
        <v>514</v>
      </c>
      <c r="AA33" s="149">
        <f t="shared" si="28"/>
        <v>534</v>
      </c>
      <c r="AB33" s="149">
        <f t="shared" si="28"/>
        <v>406.5</v>
      </c>
      <c r="AC33" s="150"/>
      <c r="AD33" s="149">
        <f>AD13+AD18+AD23+AD28</f>
        <v>464</v>
      </c>
      <c r="AE33" s="149">
        <f t="shared" ref="AE33:AO33" si="29">AE13+AE18+AE23+AE28</f>
        <v>439</v>
      </c>
      <c r="AF33" s="149">
        <f t="shared" si="29"/>
        <v>469.5</v>
      </c>
      <c r="AG33" s="149">
        <f t="shared" si="29"/>
        <v>417.5</v>
      </c>
      <c r="AH33" s="149">
        <f t="shared" si="29"/>
        <v>477.5</v>
      </c>
      <c r="AI33" s="149">
        <f t="shared" si="29"/>
        <v>524</v>
      </c>
      <c r="AJ33" s="149">
        <f t="shared" si="29"/>
        <v>512</v>
      </c>
      <c r="AK33" s="149">
        <f t="shared" si="29"/>
        <v>514</v>
      </c>
      <c r="AL33" s="149">
        <f t="shared" si="29"/>
        <v>478</v>
      </c>
      <c r="AM33" s="149">
        <f t="shared" si="29"/>
        <v>500</v>
      </c>
      <c r="AN33" s="149">
        <f t="shared" si="29"/>
        <v>439</v>
      </c>
      <c r="AO33" s="149">
        <f t="shared" si="29"/>
        <v>401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2267.5</v>
      </c>
      <c r="F34" s="149">
        <f t="shared" ref="F34:K34" si="30">C33+D33+E33+F33</f>
        <v>2168.5</v>
      </c>
      <c r="G34" s="149">
        <f t="shared" si="30"/>
        <v>2099</v>
      </c>
      <c r="H34" s="149">
        <f t="shared" si="30"/>
        <v>1944</v>
      </c>
      <c r="I34" s="149">
        <f t="shared" si="30"/>
        <v>1832.5</v>
      </c>
      <c r="J34" s="149">
        <f t="shared" si="30"/>
        <v>1801.5</v>
      </c>
      <c r="K34" s="149">
        <f t="shared" si="30"/>
        <v>1757.5</v>
      </c>
      <c r="L34" s="150"/>
      <c r="M34" s="149"/>
      <c r="N34" s="149"/>
      <c r="O34" s="149"/>
      <c r="P34" s="149">
        <f>M33+N33+O33+P33</f>
        <v>1722</v>
      </c>
      <c r="Q34" s="149">
        <f t="shared" ref="Q34:AB34" si="31">N33+O33+P33+Q33</f>
        <v>1848</v>
      </c>
      <c r="R34" s="149">
        <f t="shared" si="31"/>
        <v>1957</v>
      </c>
      <c r="S34" s="149">
        <f t="shared" si="31"/>
        <v>2006.5</v>
      </c>
      <c r="T34" s="149">
        <f t="shared" si="31"/>
        <v>1994.5</v>
      </c>
      <c r="U34" s="149">
        <f t="shared" si="31"/>
        <v>1900</v>
      </c>
      <c r="V34" s="149">
        <f t="shared" si="31"/>
        <v>1845</v>
      </c>
      <c r="W34" s="149">
        <f t="shared" si="31"/>
        <v>1746.5</v>
      </c>
      <c r="X34" s="149">
        <f t="shared" si="31"/>
        <v>1695.5</v>
      </c>
      <c r="Y34" s="149">
        <f t="shared" si="31"/>
        <v>1760.5</v>
      </c>
      <c r="Z34" s="149">
        <f t="shared" si="31"/>
        <v>1816.5</v>
      </c>
      <c r="AA34" s="149">
        <f t="shared" si="31"/>
        <v>1941.5</v>
      </c>
      <c r="AB34" s="149">
        <f t="shared" si="31"/>
        <v>1947.5</v>
      </c>
      <c r="AC34" s="150"/>
      <c r="AD34" s="149"/>
      <c r="AE34" s="149"/>
      <c r="AF34" s="149"/>
      <c r="AG34" s="149">
        <f>AD33+AE33+AF33+AG33</f>
        <v>1790</v>
      </c>
      <c r="AH34" s="149">
        <f t="shared" ref="AH34:AO34" si="32">AE33+AF33+AG33+AH33</f>
        <v>1803.5</v>
      </c>
      <c r="AI34" s="149">
        <f t="shared" si="32"/>
        <v>1888.5</v>
      </c>
      <c r="AJ34" s="149">
        <f t="shared" si="32"/>
        <v>1931</v>
      </c>
      <c r="AK34" s="149">
        <f t="shared" si="32"/>
        <v>2027.5</v>
      </c>
      <c r="AL34" s="149">
        <f t="shared" si="32"/>
        <v>2028</v>
      </c>
      <c r="AM34" s="149">
        <f t="shared" si="32"/>
        <v>2004</v>
      </c>
      <c r="AN34" s="149">
        <f t="shared" si="32"/>
        <v>1931</v>
      </c>
      <c r="AO34" s="149">
        <f t="shared" si="32"/>
        <v>1818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2009-04-23T22:08:53Z</cp:lastPrinted>
  <dcterms:created xsi:type="dcterms:W3CDTF">1998-04-02T13:38:56Z</dcterms:created>
  <dcterms:modified xsi:type="dcterms:W3CDTF">2016-05-31T15:34:55Z</dcterms:modified>
</cp:coreProperties>
</file>